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Sheet1" sheetId="2" r:id="rId5"/>
    <sheet state="visible" name="Sheet2" sheetId="3" r:id="rId6"/>
    <sheet state="visible" name="Data" sheetId="4" r:id="rId7"/>
    <sheet state="visible" name="Data Validation" sheetId="5" r:id="rId8"/>
    <sheet state="visible" name="Family" sheetId="6" r:id="rId9"/>
    <sheet state="visible" name="Segment" sheetId="7" r:id="rId10"/>
    <sheet state="visible" name="TI Process" sheetId="8" r:id="rId11"/>
  </sheets>
  <definedNames>
    <definedName hidden="1" localSheetId="1" name="_xlnm._FilterDatabase">Sheet1!$G$3:$L$307</definedName>
  </definedNames>
  <calcPr/>
  <extLst>
    <ext uri="GoogleSheetsCustomDataVersion2">
      <go:sheetsCustomData xmlns:go="http://customooxmlschemas.google.com/" r:id="rId12" roundtripDataChecksum="RWE4ZiQW9o35LpBZbEsOM9UpesY69wvOLGYFM6GeMq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2">
      <text>
        <t xml:space="preserve">======
ID#AAAA4NZlg1Q
Windows User    (2023-09-14 04:14:44)
Windows User:Have to be
 difference from Family name on column G, use "_"</t>
      </text>
    </comment>
    <comment authorId="0" ref="Q2">
      <text>
        <t xml:space="preserve">======
ID#AAAA4NZlg1U
Windows User    (2023-09-14 04:14:44)
S/B Blank</t>
      </text>
    </comment>
    <comment authorId="0" ref="E240">
      <text>
        <t xml:space="preserve">======
ID#AAAA4NZlg1M
pc8    (2023-09-14 04:14:44)
966 is a Hyster series from Shanghai, but it call as Yale with Yale color when sold to India</t>
      </text>
    </comment>
  </commentList>
  <extLst>
    <ext uri="GoogleSheetsCustomDataVersion2">
      <go:sheetsCustomData xmlns:go="http://customooxmlschemas.google.com/" r:id="rId1" roundtripDataSignature="AMtx7mgg+satdXMK0kjVTTAzn5f+iJEY3A=="/>
    </ext>
  </extLst>
</comments>
</file>

<file path=xl/sharedStrings.xml><?xml version="1.0" encoding="utf-8"?>
<sst xmlns="http://schemas.openxmlformats.org/spreadsheetml/2006/main" count="10957" uniqueCount="1367">
  <si>
    <t>save a CSV copy under \\ACMCGAPP\Data\Unit Margins\Asia-Pacific\Cube Uploads\Product Fcst dimension (TM1).csv</t>
  </si>
  <si>
    <r>
      <rPr>
        <rFont val="Times New Roman"/>
        <color theme="1"/>
        <sz val="12.0"/>
      </rPr>
      <t xml:space="preserve">TI process </t>
    </r>
    <r>
      <rPr>
        <rFont val="Times New Roman"/>
        <b/>
        <color rgb="FFFF0000"/>
        <sz val="12.0"/>
      </rPr>
      <t>dim_update[product_fcst]_v2</t>
    </r>
  </si>
  <si>
    <t xml:space="preserve">Need to remove family 549 from BT </t>
  </si>
  <si>
    <t>no longer required, already Automated</t>
  </si>
  <si>
    <t>in Total product &amp; Total by product line</t>
  </si>
  <si>
    <t>after load to TM1</t>
  </si>
  <si>
    <t>Upload file</t>
  </si>
  <si>
    <t>TM1 currently</t>
  </si>
  <si>
    <t>Total_All_Classes</t>
  </si>
  <si>
    <t>Class_totals</t>
  </si>
  <si>
    <t>Class_wBT</t>
  </si>
  <si>
    <t>Family_Att</t>
  </si>
  <si>
    <t>Metaseries</t>
  </si>
  <si>
    <t>3 Total All Classes</t>
  </si>
  <si>
    <t>2 Class totals</t>
  </si>
  <si>
    <t>1.5 Class wBT</t>
  </si>
  <si>
    <t>1 Family</t>
  </si>
  <si>
    <t>0 MetaSeries</t>
  </si>
  <si>
    <t>AP Total All Classes</t>
  </si>
  <si>
    <t>Class 1</t>
  </si>
  <si>
    <t>Fam 110</t>
  </si>
  <si>
    <t>114</t>
  </si>
  <si>
    <t>269</t>
  </si>
  <si>
    <t>814</t>
  </si>
  <si>
    <t>969</t>
  </si>
  <si>
    <t>Fam 112</t>
  </si>
  <si>
    <t>370</t>
  </si>
  <si>
    <t>374</t>
  </si>
  <si>
    <t>377</t>
  </si>
  <si>
    <t>379</t>
  </si>
  <si>
    <t>3C5</t>
  </si>
  <si>
    <t>7S5</t>
  </si>
  <si>
    <t>Fam 120</t>
  </si>
  <si>
    <t>021</t>
  </si>
  <si>
    <t>108</t>
  </si>
  <si>
    <t>268</t>
  </si>
  <si>
    <t>908</t>
  </si>
  <si>
    <t>968</t>
  </si>
  <si>
    <t>Fam 122</t>
  </si>
  <si>
    <t>396</t>
  </si>
  <si>
    <t>3C4</t>
  </si>
  <si>
    <t>7S4</t>
  </si>
  <si>
    <t>Fam 130</t>
  </si>
  <si>
    <t>098</t>
  </si>
  <si>
    <t>099</t>
  </si>
  <si>
    <t>839</t>
  </si>
  <si>
    <t>938</t>
  </si>
  <si>
    <t>Fam 140</t>
  </si>
  <si>
    <t>203</t>
  </si>
  <si>
    <t>888</t>
  </si>
  <si>
    <t>Fam 150</t>
  </si>
  <si>
    <t>160</t>
  </si>
  <si>
    <t>160a</t>
  </si>
  <si>
    <t>Will add to TM1</t>
  </si>
  <si>
    <t>807</t>
  </si>
  <si>
    <t>807a</t>
  </si>
  <si>
    <t>Fam 160</t>
  </si>
  <si>
    <t>219</t>
  </si>
  <si>
    <t>883</t>
  </si>
  <si>
    <t>943</t>
  </si>
  <si>
    <t>945</t>
  </si>
  <si>
    <t>Fam 170</t>
  </si>
  <si>
    <t>824</t>
  </si>
  <si>
    <t>Fam 175</t>
  </si>
  <si>
    <t>225</t>
  </si>
  <si>
    <t>881</t>
  </si>
  <si>
    <t>935</t>
  </si>
  <si>
    <t>935a</t>
  </si>
  <si>
    <t>955</t>
  </si>
  <si>
    <t>955a</t>
  </si>
  <si>
    <t>Fam 180</t>
  </si>
  <si>
    <t>216</t>
  </si>
  <si>
    <t>226</t>
  </si>
  <si>
    <t>276</t>
  </si>
  <si>
    <t>402</t>
  </si>
  <si>
    <t>416</t>
  </si>
  <si>
    <t>882</t>
  </si>
  <si>
    <t>976</t>
  </si>
  <si>
    <t>Fam 185</t>
  </si>
  <si>
    <t>901</t>
  </si>
  <si>
    <t>920</t>
  </si>
  <si>
    <t>970</t>
  </si>
  <si>
    <t>985</t>
  </si>
  <si>
    <t>Fam 190</t>
  </si>
  <si>
    <t>250</t>
  </si>
  <si>
    <t>410</t>
  </si>
  <si>
    <t>Class 2</t>
  </si>
  <si>
    <t>Fam 210</t>
  </si>
  <si>
    <t>138</t>
  </si>
  <si>
    <t>224</t>
  </si>
  <si>
    <t>264</t>
  </si>
  <si>
    <t>816</t>
  </si>
  <si>
    <t>829</t>
  </si>
  <si>
    <t>861</t>
  </si>
  <si>
    <t>900</t>
  </si>
  <si>
    <t>915</t>
  </si>
  <si>
    <t>Fam 220</t>
  </si>
  <si>
    <t>265</t>
  </si>
  <si>
    <t>295</t>
  </si>
  <si>
    <t>406</t>
  </si>
  <si>
    <t>432</t>
  </si>
  <si>
    <t>435</t>
  </si>
  <si>
    <t>470</t>
  </si>
  <si>
    <t>471</t>
  </si>
  <si>
    <t>815</t>
  </si>
  <si>
    <t>849</t>
  </si>
  <si>
    <t>925</t>
  </si>
  <si>
    <t>942</t>
  </si>
  <si>
    <t>961</t>
  </si>
  <si>
    <t>Fam 230</t>
  </si>
  <si>
    <t>118</t>
  </si>
  <si>
    <t>169</t>
  </si>
  <si>
    <t>185</t>
  </si>
  <si>
    <t>217</t>
  </si>
  <si>
    <t>457</t>
  </si>
  <si>
    <t>460</t>
  </si>
  <si>
    <t>474</t>
  </si>
  <si>
    <t>497</t>
  </si>
  <si>
    <t>826</t>
  </si>
  <si>
    <t>862</t>
  </si>
  <si>
    <t>865</t>
  </si>
  <si>
    <t>Fam 240</t>
  </si>
  <si>
    <t>174</t>
  </si>
  <si>
    <t>801</t>
  </si>
  <si>
    <t>Fam 250</t>
  </si>
  <si>
    <t>463</t>
  </si>
  <si>
    <t>464</t>
  </si>
  <si>
    <t>465</t>
  </si>
  <si>
    <t>467</t>
  </si>
  <si>
    <t>468</t>
  </si>
  <si>
    <t>469</t>
  </si>
  <si>
    <t>868</t>
  </si>
  <si>
    <t>869</t>
  </si>
  <si>
    <t>Fam 260</t>
  </si>
  <si>
    <t>210</t>
  </si>
  <si>
    <t>Fam 275</t>
  </si>
  <si>
    <t>448</t>
  </si>
  <si>
    <t>449</t>
  </si>
  <si>
    <t>450</t>
  </si>
  <si>
    <t>853</t>
  </si>
  <si>
    <t>854</t>
  </si>
  <si>
    <t>855</t>
  </si>
  <si>
    <t>Fam 280</t>
  </si>
  <si>
    <t>244</t>
  </si>
  <si>
    <t>284</t>
  </si>
  <si>
    <t>Fam 810</t>
  </si>
  <si>
    <t>254</t>
  </si>
  <si>
    <t>3D5</t>
  </si>
  <si>
    <t>7T5</t>
  </si>
  <si>
    <t>944</t>
  </si>
  <si>
    <t>Class 3</t>
  </si>
  <si>
    <t>Fam 305</t>
  </si>
  <si>
    <t>3D1</t>
  </si>
  <si>
    <t>3D4</t>
  </si>
  <si>
    <t>6W9</t>
  </si>
  <si>
    <t>7T1</t>
  </si>
  <si>
    <t>Fam 310</t>
  </si>
  <si>
    <t>218</t>
  </si>
  <si>
    <t>418</t>
  </si>
  <si>
    <t>428</t>
  </si>
  <si>
    <t>437</t>
  </si>
  <si>
    <t>827</t>
  </si>
  <si>
    <t>841</t>
  </si>
  <si>
    <t>Fam 312</t>
  </si>
  <si>
    <t>249</t>
  </si>
  <si>
    <t>280</t>
  </si>
  <si>
    <t>290</t>
  </si>
  <si>
    <t>3B0</t>
  </si>
  <si>
    <t>3B1</t>
  </si>
  <si>
    <t>3B5</t>
  </si>
  <si>
    <t>485</t>
  </si>
  <si>
    <t>7R0</t>
  </si>
  <si>
    <t>7R1</t>
  </si>
  <si>
    <t>7R5</t>
  </si>
  <si>
    <t>Fam 320</t>
  </si>
  <si>
    <t>447</t>
  </si>
  <si>
    <t>454</t>
  </si>
  <si>
    <t>819</t>
  </si>
  <si>
    <t>860</t>
  </si>
  <si>
    <t>Fam 325</t>
  </si>
  <si>
    <t>3B3</t>
  </si>
  <si>
    <t>3B6</t>
  </si>
  <si>
    <t>3B7</t>
  </si>
  <si>
    <t>3C2</t>
  </si>
  <si>
    <t>3C3</t>
  </si>
  <si>
    <t>440</t>
  </si>
  <si>
    <t>441</t>
  </si>
  <si>
    <t>442</t>
  </si>
  <si>
    <t>453</t>
  </si>
  <si>
    <t>456</t>
  </si>
  <si>
    <t>495</t>
  </si>
  <si>
    <t>7R3</t>
  </si>
  <si>
    <t>7R6</t>
  </si>
  <si>
    <t>7R7</t>
  </si>
  <si>
    <t>7S2</t>
  </si>
  <si>
    <t>7S3</t>
  </si>
  <si>
    <t>820</t>
  </si>
  <si>
    <t>845</t>
  </si>
  <si>
    <t>846</t>
  </si>
  <si>
    <t>847</t>
  </si>
  <si>
    <t>852</t>
  </si>
  <si>
    <t>895</t>
  </si>
  <si>
    <t>Fam 330</t>
  </si>
  <si>
    <t>455</t>
  </si>
  <si>
    <t>821</t>
  </si>
  <si>
    <t>Fam 335</t>
  </si>
  <si>
    <t>215</t>
  </si>
  <si>
    <t>245</t>
  </si>
  <si>
    <t>419</t>
  </si>
  <si>
    <t>438</t>
  </si>
  <si>
    <t>443</t>
  </si>
  <si>
    <t>472</t>
  </si>
  <si>
    <t>473</t>
  </si>
  <si>
    <t>802</t>
  </si>
  <si>
    <t>842</t>
  </si>
  <si>
    <t>856</t>
  </si>
  <si>
    <t>Fam 340</t>
  </si>
  <si>
    <t>3D9</t>
  </si>
  <si>
    <t>433</t>
  </si>
  <si>
    <t>439</t>
  </si>
  <si>
    <t>444</t>
  </si>
  <si>
    <t>445</t>
  </si>
  <si>
    <t>7T9</t>
  </si>
  <si>
    <t>843</t>
  </si>
  <si>
    <t>857</t>
  </si>
  <si>
    <t>858</t>
  </si>
  <si>
    <t>892</t>
  </si>
  <si>
    <t>939</t>
  </si>
  <si>
    <t>943a</t>
  </si>
  <si>
    <t>978</t>
  </si>
  <si>
    <t>979</t>
  </si>
  <si>
    <t>Fam 342</t>
  </si>
  <si>
    <t>230</t>
  </si>
  <si>
    <t>262</t>
  </si>
  <si>
    <t>292</t>
  </si>
  <si>
    <t>478</t>
  </si>
  <si>
    <t>896</t>
  </si>
  <si>
    <t>904</t>
  </si>
  <si>
    <t>Fam 345</t>
  </si>
  <si>
    <t>828</t>
  </si>
  <si>
    <t>Fam 350</t>
  </si>
  <si>
    <t>135</t>
  </si>
  <si>
    <t>229</t>
  </si>
  <si>
    <t>894</t>
  </si>
  <si>
    <t>Fam 351</t>
  </si>
  <si>
    <t>231</t>
  </si>
  <si>
    <t>897</t>
  </si>
  <si>
    <t>Fam 352</t>
  </si>
  <si>
    <t>234</t>
  </si>
  <si>
    <t>891</t>
  </si>
  <si>
    <t>Fam 355</t>
  </si>
  <si>
    <t>199</t>
  </si>
  <si>
    <t>499</t>
  </si>
  <si>
    <t>898</t>
  </si>
  <si>
    <t>899</t>
  </si>
  <si>
    <t>Fam 357</t>
  </si>
  <si>
    <t>233</t>
  </si>
  <si>
    <t>257</t>
  </si>
  <si>
    <t>283</t>
  </si>
  <si>
    <t>287</t>
  </si>
  <si>
    <t>479</t>
  </si>
  <si>
    <t>890</t>
  </si>
  <si>
    <t>905</t>
  </si>
  <si>
    <t>Fam 360</t>
  </si>
  <si>
    <t>142</t>
  </si>
  <si>
    <t>3C7</t>
  </si>
  <si>
    <t>3C8</t>
  </si>
  <si>
    <t>3C9</t>
  </si>
  <si>
    <t>476</t>
  </si>
  <si>
    <t>477</t>
  </si>
  <si>
    <t>7S7</t>
  </si>
  <si>
    <t>7S8</t>
  </si>
  <si>
    <t>7S9</t>
  </si>
  <si>
    <t>902</t>
  </si>
  <si>
    <t>903</t>
  </si>
  <si>
    <t>Fam 378</t>
  </si>
  <si>
    <t>378</t>
  </si>
  <si>
    <t>956</t>
  </si>
  <si>
    <t>Class 4</t>
  </si>
  <si>
    <t>Fam 410</t>
  </si>
  <si>
    <t>010</t>
  </si>
  <si>
    <t>809</t>
  </si>
  <si>
    <t>Fam 415</t>
  </si>
  <si>
    <t>073</t>
  </si>
  <si>
    <t>074</t>
  </si>
  <si>
    <t>173</t>
  </si>
  <si>
    <t>187</t>
  </si>
  <si>
    <t>267</t>
  </si>
  <si>
    <t>910</t>
  </si>
  <si>
    <t>Fam 416</t>
  </si>
  <si>
    <t>967</t>
  </si>
  <si>
    <t>Fam 417</t>
  </si>
  <si>
    <t>273</t>
  </si>
  <si>
    <t>Fam 420</t>
  </si>
  <si>
    <t>004</t>
  </si>
  <si>
    <t>818</t>
  </si>
  <si>
    <t>Fam 425</t>
  </si>
  <si>
    <t>024</t>
  </si>
  <si>
    <t>879</t>
  </si>
  <si>
    <t>Class 5</t>
  </si>
  <si>
    <t>Class 5 BT</t>
  </si>
  <si>
    <t>Fam 548</t>
  </si>
  <si>
    <t>253</t>
  </si>
  <si>
    <t>AP Class 5 Total</t>
  </si>
  <si>
    <t>AP Class 5 BT</t>
  </si>
  <si>
    <t>973</t>
  </si>
  <si>
    <t>Fam 549</t>
  </si>
  <si>
    <t>299</t>
  </si>
  <si>
    <t>909</t>
  </si>
  <si>
    <t>Fam 550</t>
  </si>
  <si>
    <t>003</t>
  </si>
  <si>
    <t>007</t>
  </si>
  <si>
    <t>876</t>
  </si>
  <si>
    <t>Fam 555</t>
  </si>
  <si>
    <t>019</t>
  </si>
  <si>
    <t>877</t>
  </si>
  <si>
    <t>Fam 556</t>
  </si>
  <si>
    <t>019a</t>
  </si>
  <si>
    <t>Fam 560</t>
  </si>
  <si>
    <t>236</t>
  </si>
  <si>
    <t>238</t>
  </si>
  <si>
    <t>674</t>
  </si>
  <si>
    <t>Fam 561</t>
  </si>
  <si>
    <t>214</t>
  </si>
  <si>
    <t>3C0</t>
  </si>
  <si>
    <t>Fam 565</t>
  </si>
  <si>
    <t>008</t>
  </si>
  <si>
    <t>Fam 570</t>
  </si>
  <si>
    <t>917</t>
  </si>
  <si>
    <t>Fam 571</t>
  </si>
  <si>
    <t>117</t>
  </si>
  <si>
    <t>Fam 575</t>
  </si>
  <si>
    <t>222</t>
  </si>
  <si>
    <t>289</t>
  </si>
  <si>
    <t>366</t>
  </si>
  <si>
    <t>404</t>
  </si>
  <si>
    <t>921</t>
  </si>
  <si>
    <t>Fam 580</t>
  </si>
  <si>
    <t>227</t>
  </si>
  <si>
    <t>228</t>
  </si>
  <si>
    <t>Class 5 not BT</t>
  </si>
  <si>
    <t>Fam 530</t>
  </si>
  <si>
    <t>001</t>
  </si>
  <si>
    <t>AP Class 5 not BT</t>
  </si>
  <si>
    <t>261</t>
  </si>
  <si>
    <t>266</t>
  </si>
  <si>
    <t>810</t>
  </si>
  <si>
    <t>Fam 532</t>
  </si>
  <si>
    <t>475</t>
  </si>
  <si>
    <t>812</t>
  </si>
  <si>
    <t>Fam 535</t>
  </si>
  <si>
    <t>027</t>
  </si>
  <si>
    <t>070</t>
  </si>
  <si>
    <t>072</t>
  </si>
  <si>
    <t>170</t>
  </si>
  <si>
    <t>172</t>
  </si>
  <si>
    <t>177</t>
  </si>
  <si>
    <t>177a</t>
  </si>
  <si>
    <t>806</t>
  </si>
  <si>
    <t>875</t>
  </si>
  <si>
    <t>875a</t>
  </si>
  <si>
    <t>887</t>
  </si>
  <si>
    <t>Fam 536</t>
  </si>
  <si>
    <t>274</t>
  </si>
  <si>
    <t>974</t>
  </si>
  <si>
    <t>Fam 537</t>
  </si>
  <si>
    <t>281</t>
  </si>
  <si>
    <t>285</t>
  </si>
  <si>
    <t>3B4</t>
  </si>
  <si>
    <t>Fam 710</t>
  </si>
  <si>
    <t>Fam 537 in SAP, reupload and remove from structure</t>
  </si>
  <si>
    <t>3B8</t>
  </si>
  <si>
    <t>3C1</t>
  </si>
  <si>
    <t>7R8</t>
  </si>
  <si>
    <t>7S0</t>
  </si>
  <si>
    <t>7S1</t>
  </si>
  <si>
    <t>966</t>
  </si>
  <si>
    <t>Fam 538</t>
  </si>
  <si>
    <t>466</t>
  </si>
  <si>
    <t>871</t>
  </si>
  <si>
    <t>Fam 540</t>
  </si>
  <si>
    <t>005</t>
  </si>
  <si>
    <t>232</t>
  </si>
  <si>
    <t>813</t>
  </si>
  <si>
    <t>889</t>
  </si>
  <si>
    <t>Fam 542</t>
  </si>
  <si>
    <t>3B9</t>
  </si>
  <si>
    <t>Fam 542 in SAP, reupload and remove from structure</t>
  </si>
  <si>
    <t>3C6</t>
  </si>
  <si>
    <t>408</t>
  </si>
  <si>
    <t>411</t>
  </si>
  <si>
    <t>7R9</t>
  </si>
  <si>
    <t>7S6</t>
  </si>
  <si>
    <t>Fam 545</t>
  </si>
  <si>
    <t>002</t>
  </si>
  <si>
    <t>006</t>
  </si>
  <si>
    <t>029</t>
  </si>
  <si>
    <t>878</t>
  </si>
  <si>
    <t>Fam 547</t>
  </si>
  <si>
    <t>3D0</t>
  </si>
  <si>
    <t>413</t>
  </si>
  <si>
    <t>417</t>
  </si>
  <si>
    <t>7T0</t>
  </si>
  <si>
    <t>Grand Total</t>
  </si>
  <si>
    <t>999</t>
  </si>
  <si>
    <t>Fam 535 in SAP, remove from structure</t>
  </si>
  <si>
    <t>Fam 415 in SAP, remove from structure</t>
  </si>
  <si>
    <t>Family_Name</t>
  </si>
  <si>
    <t>Segment_Family</t>
  </si>
  <si>
    <t>Segment</t>
  </si>
  <si>
    <t>Eng_Fam_Lvl2</t>
  </si>
  <si>
    <t>Eng_Fam_Lvl2_Descr</t>
  </si>
  <si>
    <t>1-2 Ton Elec 4 Wheel</t>
  </si>
  <si>
    <t>Fam 110_Std</t>
  </si>
  <si>
    <t>C1 1-3.5T - Standard and Premium</t>
  </si>
  <si>
    <t>1A</t>
  </si>
  <si>
    <t>1-3.5 Ton Cu/Pn</t>
  </si>
  <si>
    <t>1-2 Ton 3 Whl FWD UT</t>
  </si>
  <si>
    <t>Fam 112_Low</t>
  </si>
  <si>
    <t>C1 1-3.5T - Low Intensity</t>
  </si>
  <si>
    <t>1B</t>
  </si>
  <si>
    <t>4-5.5 Ton Cu/Pn 6-7 Ton Cu</t>
  </si>
  <si>
    <t>2-3 Ton Elec 4 Wheel</t>
  </si>
  <si>
    <t>Fam 120_Std</t>
  </si>
  <si>
    <t>2</t>
  </si>
  <si>
    <t>6-32 Ton Pn 8-10 Ton Cu</t>
  </si>
  <si>
    <t>2-3 Ton Elec 4 Wh UT</t>
  </si>
  <si>
    <t>Fam 122_Low</t>
  </si>
  <si>
    <t>3</t>
  </si>
  <si>
    <t>35-52 Ton Pn and Reach Stacker</t>
  </si>
  <si>
    <t>3.2-5.5 Ton Elec 4Wh</t>
  </si>
  <si>
    <t>Fam 130_Std</t>
  </si>
  <si>
    <t>C1 4-9T - Standard and Premium</t>
  </si>
  <si>
    <t>4</t>
  </si>
  <si>
    <t>Small WH</t>
  </si>
  <si>
    <t>1-2 Ton 3 Wheel RWD</t>
  </si>
  <si>
    <t>Fam 140_Std</t>
  </si>
  <si>
    <t>5</t>
  </si>
  <si>
    <t>Big WH</t>
  </si>
  <si>
    <t>1-2 Ton 3 Wheel FWD</t>
  </si>
  <si>
    <t>Fam 150_Std</t>
  </si>
  <si>
    <t>3 Wheel Stand Up FWD</t>
  </si>
  <si>
    <t>Fam 160_Std</t>
  </si>
  <si>
    <t>3 Wheel Stand Up RWD</t>
  </si>
  <si>
    <t>Fam 170_Std</t>
  </si>
  <si>
    <t>1-2 Ton Electric DBB</t>
  </si>
  <si>
    <t>Fam 175_Std</t>
  </si>
  <si>
    <t>2-3 Ton Electric DBB</t>
  </si>
  <si>
    <t>Fam 180_Low</t>
  </si>
  <si>
    <t>3.5-5.5 Ton Elect DBB</t>
  </si>
  <si>
    <t>Fam 180_Std</t>
  </si>
  <si>
    <t>8-9 Ton Elec 4Wh DBB</t>
  </si>
  <si>
    <t>Fam 185_Std</t>
  </si>
  <si>
    <t>NA  Large Reach</t>
  </si>
  <si>
    <t>Fam 190_Std</t>
  </si>
  <si>
    <t>NA  Small Reach</t>
  </si>
  <si>
    <t>Fam 210_Std</t>
  </si>
  <si>
    <t>C2 - Standard and Premium</t>
  </si>
  <si>
    <t>NA  Prem Ord Picker</t>
  </si>
  <si>
    <t>Fam 220_Std</t>
  </si>
  <si>
    <t>NA  Stand Ord Picker</t>
  </si>
  <si>
    <t>Fam 230_Std</t>
  </si>
  <si>
    <t>NA  Man Up Turret</t>
  </si>
  <si>
    <t>Fam 240_Std</t>
  </si>
  <si>
    <t>NA  Man Down Turret</t>
  </si>
  <si>
    <t>Fam 250_Std</t>
  </si>
  <si>
    <t>2-3 Ton Rider Pallet</t>
  </si>
  <si>
    <t>Fam 260_Std</t>
  </si>
  <si>
    <t>3-4 Ton Rider Pallet</t>
  </si>
  <si>
    <t>Fam 275_Std</t>
  </si>
  <si>
    <t>1-2 Ton MH LL Wlk CP</t>
  </si>
  <si>
    <t>Fam 280_Std</t>
  </si>
  <si>
    <t>1-2 Ton MH LL Walkie</t>
  </si>
  <si>
    <t>Fam 305_Low</t>
  </si>
  <si>
    <t>C3 - Low Intensity</t>
  </si>
  <si>
    <t>1-2 Ton MH LL Wlk UT</t>
  </si>
  <si>
    <t>Fam 310_Std</t>
  </si>
  <si>
    <t>C3 - Standard and Premium</t>
  </si>
  <si>
    <t>1-2 Ton MH CB Stack</t>
  </si>
  <si>
    <t>Fam 312_Low</t>
  </si>
  <si>
    <t>1-2 Ton MH Strad Stk</t>
  </si>
  <si>
    <t>Fam 320_Std</t>
  </si>
  <si>
    <t>1-2 Ton MH Reach Stk</t>
  </si>
  <si>
    <t>Fam 325_Low</t>
  </si>
  <si>
    <t>2-3 Ton MH LL Walkie</t>
  </si>
  <si>
    <t>Fam 325_Std</t>
  </si>
  <si>
    <t>2-3 Ton MH LL Rider</t>
  </si>
  <si>
    <t>Fam 330_Std</t>
  </si>
  <si>
    <t>3 Ton MH LL Rider</t>
  </si>
  <si>
    <t>Fam 335_Std</t>
  </si>
  <si>
    <t>2-3 Ton MH LL Platfm</t>
  </si>
  <si>
    <t>Fam 340_Std</t>
  </si>
  <si>
    <t>3-4 Ton MH LL Walkie</t>
  </si>
  <si>
    <t>Fam 342_Std</t>
  </si>
  <si>
    <t>3 Ton MH LL Walkie</t>
  </si>
  <si>
    <t>Fam 345_Std</t>
  </si>
  <si>
    <t>4 Ton MH LL Walkie</t>
  </si>
  <si>
    <t>Fam 350_Std</t>
  </si>
  <si>
    <t>3-4 Ton MH LL Rider</t>
  </si>
  <si>
    <t>Fam 351_Std</t>
  </si>
  <si>
    <t>4 Ton MH LL Rider</t>
  </si>
  <si>
    <t>Fam 352_Std</t>
  </si>
  <si>
    <t>MH Tractor</t>
  </si>
  <si>
    <t>Fam 355_Std</t>
  </si>
  <si>
    <t>Fam 357_Std</t>
  </si>
  <si>
    <t>1-2 Ton ICE Cushion</t>
  </si>
  <si>
    <t>Fam 360_Low</t>
  </si>
  <si>
    <t>2-3 Ton ICE Cushion</t>
  </si>
  <si>
    <t>Fam 360_Std</t>
  </si>
  <si>
    <t>2-3 Ton ICE Cushion-BST</t>
  </si>
  <si>
    <t>Fam 378_Low</t>
  </si>
  <si>
    <t>2-3 Ton ICE Cush- LCT</t>
  </si>
  <si>
    <t>Fam 410_Std</t>
  </si>
  <si>
    <t>C4 1-3.5T - Standard and Premium</t>
  </si>
  <si>
    <t>3.5-5.5 Ton ICE Cush</t>
  </si>
  <si>
    <t>Fam 415_Std</t>
  </si>
  <si>
    <t>6-8 Ton ICE Cushion</t>
  </si>
  <si>
    <t>Fam 416_Std</t>
  </si>
  <si>
    <t>1-2 Ton ICE Pneu</t>
  </si>
  <si>
    <t>Fam 417_Low</t>
  </si>
  <si>
    <t>C4 1-3.5T - Low Intensity</t>
  </si>
  <si>
    <t>1-2 Ton ICE Pneu - SN</t>
  </si>
  <si>
    <t>Fam 420_Std</t>
  </si>
  <si>
    <t>C4 4-9T - Standard and Premium</t>
  </si>
  <si>
    <t>2-3 Ton ICE Pneu</t>
  </si>
  <si>
    <t>Fam 425_Std</t>
  </si>
  <si>
    <t>2-3 Ton ICE Pneu - BST</t>
  </si>
  <si>
    <t>Fam 530_Low</t>
  </si>
  <si>
    <t>C5 1-3.5T - Low Intensity</t>
  </si>
  <si>
    <t>2-3 Ton ICE Pneu - LCT</t>
  </si>
  <si>
    <t>Fam 530_Std</t>
  </si>
  <si>
    <t>C5 1-3.5T - Standard and Premium</t>
  </si>
  <si>
    <t>2-3 Ton ICE Pneu - SN</t>
  </si>
  <si>
    <t>Fam 532_Std</t>
  </si>
  <si>
    <t>3.5-5.5 Ton ICE Pneu</t>
  </si>
  <si>
    <t>Fam 535_Std</t>
  </si>
  <si>
    <t>3.5-5.5 Ton ICE P UT</t>
  </si>
  <si>
    <t>Fam 536_Std</t>
  </si>
  <si>
    <t>6-8 Ton ICE Pneu</t>
  </si>
  <si>
    <t>Fam 537_Low</t>
  </si>
  <si>
    <t>5.0-7.0 Ton ICE P UT</t>
  </si>
  <si>
    <t>Fam 538_Std</t>
  </si>
  <si>
    <t>8-10 Ton ICE Pneu UT</t>
  </si>
  <si>
    <t>Fam 540_Std</t>
  </si>
  <si>
    <t>C5 4-9T - Standard and Premium</t>
  </si>
  <si>
    <t>8-9 Ton ICE Pneu</t>
  </si>
  <si>
    <t>Fam 542_Low</t>
  </si>
  <si>
    <t>C5 4-9T - Low Intensity</t>
  </si>
  <si>
    <t>8-12 Ton ICE Pneu</t>
  </si>
  <si>
    <t>Fam 545_Std</t>
  </si>
  <si>
    <t>13-16 Ton ICE Pneu</t>
  </si>
  <si>
    <t>Fam 547_Low</t>
  </si>
  <si>
    <t>10-12 Ton ICE Pneu EC</t>
  </si>
  <si>
    <t>Fam 548_BT</t>
  </si>
  <si>
    <t>Big Forklift Trucks 10-16T</t>
  </si>
  <si>
    <t>14-18 Ton ICE Pneu FLT</t>
  </si>
  <si>
    <t>Fam 549_BT</t>
  </si>
  <si>
    <t>16-25 Ton ICE Pneu CH</t>
  </si>
  <si>
    <t>Fam 550_BT</t>
  </si>
  <si>
    <t>20-32 Ton ICE Pneu</t>
  </si>
  <si>
    <t>Fam 555_BT</t>
  </si>
  <si>
    <t>36-48 Ton ICE Pneu</t>
  </si>
  <si>
    <t>Fam 556_BT</t>
  </si>
  <si>
    <t>36-48 Ton ICE Pneu CH</t>
  </si>
  <si>
    <t>Fam 560_BT</t>
  </si>
  <si>
    <t>Big Forklift Trucks &gt;16T</t>
  </si>
  <si>
    <t>Reachstacker</t>
  </si>
  <si>
    <t>Fam 561_BT</t>
  </si>
  <si>
    <t>Port Equipment - Empty Container Handlers</t>
  </si>
  <si>
    <t>Yardmaster</t>
  </si>
  <si>
    <t>Fam 565_BT</t>
  </si>
  <si>
    <t>Aerial Lift</t>
  </si>
  <si>
    <t>Fam 570_BT</t>
  </si>
  <si>
    <t>Fam 571_BT</t>
  </si>
  <si>
    <t>Fam 575_BT</t>
  </si>
  <si>
    <t>Port Equipment - Reachstackers</t>
  </si>
  <si>
    <t>Fam 580_BT</t>
  </si>
  <si>
    <t>Fam 810_Low</t>
  </si>
  <si>
    <t>C2 - Low Intensity</t>
  </si>
  <si>
    <t>Rough Terrain ICE</t>
  </si>
  <si>
    <t>Fam 810_Std</t>
  </si>
  <si>
    <t>Attribute</t>
  </si>
  <si>
    <t>Element</t>
  </si>
  <si>
    <t>Parent 1</t>
  </si>
  <si>
    <t>Parent 2</t>
  </si>
  <si>
    <t>Description</t>
  </si>
  <si>
    <t>Parent 5</t>
  </si>
  <si>
    <t>Parent 4</t>
  </si>
  <si>
    <t>Parent 3</t>
  </si>
  <si>
    <t>Alternate</t>
  </si>
  <si>
    <t>Parent 6</t>
  </si>
  <si>
    <t>Not used in AP</t>
  </si>
  <si>
    <t>Alias</t>
  </si>
  <si>
    <t>Parent Seg</t>
  </si>
  <si>
    <t>Parent Eng</t>
  </si>
  <si>
    <t>Model</t>
  </si>
  <si>
    <t>Brand</t>
  </si>
  <si>
    <t>Plant</t>
  </si>
  <si>
    <t>Europe_Plant</t>
  </si>
  <si>
    <t>Plant_AP</t>
  </si>
  <si>
    <t>Truck_Type</t>
  </si>
  <si>
    <t>vTtlbyPL</t>
  </si>
  <si>
    <t>vClass_total2</t>
  </si>
  <si>
    <t>vClass_total3</t>
  </si>
  <si>
    <t>vEUseries</t>
  </si>
  <si>
    <t>General_Series</t>
  </si>
  <si>
    <t>Hyster_Series</t>
  </si>
  <si>
    <t>Yale_Series</t>
  </si>
  <si>
    <t>BW_Model_AP_AUST</t>
  </si>
  <si>
    <t>BW_Model_AP_ASIA</t>
  </si>
  <si>
    <t>BW_Model_AP_PACIFIC</t>
  </si>
  <si>
    <t>AP_Model</t>
  </si>
  <si>
    <t>Segment_Consolidation</t>
  </si>
  <si>
    <t>Eng_Fam_Lvl1</t>
  </si>
  <si>
    <t>Eng_Consolidation</t>
  </si>
  <si>
    <t>Notes</t>
  </si>
  <si>
    <t>#</t>
  </si>
  <si>
    <t>Countif</t>
  </si>
  <si>
    <t>Metaseries w/o a</t>
  </si>
  <si>
    <t>Seg Fam Position</t>
  </si>
  <si>
    <t>Seg Fam Position Execption</t>
  </si>
  <si>
    <t>Seg Fam Position Final</t>
  </si>
  <si>
    <t>FB15PYE</t>
  </si>
  <si>
    <t>Y</t>
  </si>
  <si>
    <t>FB15PYE - FB18PGYE</t>
  </si>
  <si>
    <t>SN</t>
  </si>
  <si>
    <t>Counterbalance</t>
  </si>
  <si>
    <t>Total by Product Line</t>
  </si>
  <si>
    <t>Class_1</t>
  </si>
  <si>
    <t>US Series 1</t>
  </si>
  <si>
    <t>AP Total by Segment</t>
  </si>
  <si>
    <t>1</t>
  </si>
  <si>
    <t>AP Total by Engineering</t>
  </si>
  <si>
    <t>E40ZS</t>
  </si>
  <si>
    <t>H</t>
  </si>
  <si>
    <t>E25-35Z,E40ZS</t>
  </si>
  <si>
    <t>Greenville</t>
  </si>
  <si>
    <t>E1.50-2.00XMS</t>
  </si>
  <si>
    <t>1-2 Ton Elec 4_Whl</t>
  </si>
  <si>
    <t>E1.50_2.00XMS</t>
  </si>
  <si>
    <t>ERC/P 16_20 AAF</t>
  </si>
  <si>
    <t>SM 22.06.27: Old or not sold in AP</t>
  </si>
  <si>
    <t>J1.50EX</t>
  </si>
  <si>
    <t>J1.5-1.75EX/HEX</t>
  </si>
  <si>
    <t>E40XN</t>
  </si>
  <si>
    <t>E30XN</t>
  </si>
  <si>
    <t>E1.6-2.0XN</t>
  </si>
  <si>
    <t>1-2 Ton Elec 4_Whl NXTGEN</t>
  </si>
  <si>
    <t>E1.6_2.0XN</t>
  </si>
  <si>
    <t>ERC/P16_20 VA</t>
  </si>
  <si>
    <t>EREC040AH</t>
  </si>
  <si>
    <t>ERC030-040AH</t>
  </si>
  <si>
    <t>ERC/P 16-20 AAF</t>
  </si>
  <si>
    <t>ERC040VA</t>
  </si>
  <si>
    <t>ERC/P16-20 VA</t>
  </si>
  <si>
    <t>E60XM2G</t>
  </si>
  <si>
    <t>E40-60XM2G</t>
  </si>
  <si>
    <t>E507E</t>
  </si>
  <si>
    <t>E45-65Z</t>
  </si>
  <si>
    <t>E2.00-3.20XM</t>
  </si>
  <si>
    <t>2-3 Ton Elec 4_Whl</t>
  </si>
  <si>
    <t>E2.00_3.20XM</t>
  </si>
  <si>
    <t>E70XN</t>
  </si>
  <si>
    <t>E45-70XN</t>
  </si>
  <si>
    <t>E2.2-3.5XN</t>
  </si>
  <si>
    <t>2-3 Ton Elec 4_Whl NXTGEN</t>
  </si>
  <si>
    <t>E2.2_3.5XN</t>
  </si>
  <si>
    <t>ERC22_35 VG</t>
  </si>
  <si>
    <t>ERC060RF</t>
  </si>
  <si>
    <t>ERC040-065GH</t>
  </si>
  <si>
    <t>ERC35VG</t>
  </si>
  <si>
    <t>ERC045-070VG</t>
  </si>
  <si>
    <t>ERC22-35 VG</t>
  </si>
  <si>
    <t>E80Z</t>
  </si>
  <si>
    <t>E70-120Z</t>
  </si>
  <si>
    <t>E3.50-5.50XL</t>
  </si>
  <si>
    <t>3.2-5.5 Ton Elec 4_Wh</t>
  </si>
  <si>
    <t>E3.50_5.50XL</t>
  </si>
  <si>
    <t>ERC 35_55 HG</t>
  </si>
  <si>
    <t>E80XN</t>
  </si>
  <si>
    <t>E70-120XN</t>
  </si>
  <si>
    <t>E3.50-5.50XN</t>
  </si>
  <si>
    <t>E3.50_5.50XN</t>
  </si>
  <si>
    <t>ERC 35_55 XN</t>
  </si>
  <si>
    <t>ERC120HH</t>
  </si>
  <si>
    <t>ERC070-120HH</t>
  </si>
  <si>
    <t>ERC 35-55 HG</t>
  </si>
  <si>
    <t>A1.00-1.50XL</t>
  </si>
  <si>
    <t>Craigavon</t>
  </si>
  <si>
    <t>1-2 Ton 3_Whl RWD</t>
  </si>
  <si>
    <t>A1.00_1.50XL</t>
  </si>
  <si>
    <t>ERC/P 10_15 RCF</t>
  </si>
  <si>
    <t>ERC/P 10-15 RCF</t>
  </si>
  <si>
    <t>J40XNT</t>
  </si>
  <si>
    <t>J30-40ZT</t>
  </si>
  <si>
    <t>Warehouse</t>
  </si>
  <si>
    <t>J1.5-2.0XNT</t>
  </si>
  <si>
    <t>1-2 Ton 3_Whl FWD</t>
  </si>
  <si>
    <t>J1.5_2.0XNT</t>
  </si>
  <si>
    <t>ERP15_20 VT</t>
  </si>
  <si>
    <t>XY 23.02.24: Update model &amp; description</t>
  </si>
  <si>
    <t>ERP040VT</t>
  </si>
  <si>
    <t>ERP030-040TH</t>
  </si>
  <si>
    <t>ERP15-20 VT</t>
  </si>
  <si>
    <t>E40HSD2</t>
  </si>
  <si>
    <t>E30-40HSD</t>
  </si>
  <si>
    <t>ESC035FA</t>
  </si>
  <si>
    <t>ESC030-040FA</t>
  </si>
  <si>
    <t>E50FR</t>
  </si>
  <si>
    <t>E30FR2</t>
  </si>
  <si>
    <t>Masate</t>
  </si>
  <si>
    <t>ESC050ZA</t>
  </si>
  <si>
    <t>ESCEA</t>
  </si>
  <si>
    <t>ESC030AD</t>
  </si>
  <si>
    <t>ESCAB</t>
  </si>
  <si>
    <t>J40XN</t>
  </si>
  <si>
    <t>JXN</t>
  </si>
  <si>
    <t>J1.6-2.0XN</t>
  </si>
  <si>
    <t>1-2 Ton Elec_DBB</t>
  </si>
  <si>
    <t>J1.6_2.0XN</t>
  </si>
  <si>
    <t>ERP16_20 VF</t>
  </si>
  <si>
    <t>ERPVF</t>
  </si>
  <si>
    <t>ERP16-20 VF</t>
  </si>
  <si>
    <t>ERP065DH</t>
  </si>
  <si>
    <t>J2.00-3.20XM</t>
  </si>
  <si>
    <t>ERP 20-30 ALF</t>
  </si>
  <si>
    <t>2-3 Ton Elec_DBB</t>
  </si>
  <si>
    <t>J2.2-3.5.XN</t>
  </si>
  <si>
    <t>ERP22_35 VL</t>
  </si>
  <si>
    <t>J3.00EX</t>
  </si>
  <si>
    <t>J2.0-3.0EX/HEX</t>
  </si>
  <si>
    <t>J70XN</t>
  </si>
  <si>
    <t>J40-65Z</t>
  </si>
  <si>
    <t>J2.2-3.5XN</t>
  </si>
  <si>
    <t>J65Z</t>
  </si>
  <si>
    <t>FB20PYE</t>
  </si>
  <si>
    <t>FB20-30PYE/PGYE</t>
  </si>
  <si>
    <t>ERP070VL</t>
  </si>
  <si>
    <t>ERP40-60DH</t>
  </si>
  <si>
    <t>ERP22-35 VL</t>
  </si>
  <si>
    <t>N45XMR3</t>
  </si>
  <si>
    <t>N45XMR2/N30XMDR2</t>
  </si>
  <si>
    <t>Class_2</t>
  </si>
  <si>
    <t>US Series 2</t>
  </si>
  <si>
    <t>FBR20-30 STY</t>
  </si>
  <si>
    <t>AP Series 2</t>
  </si>
  <si>
    <t>N45ZR</t>
  </si>
  <si>
    <t>N45XMXR/N30XMXDR</t>
  </si>
  <si>
    <t>NS050AE</t>
  </si>
  <si>
    <t>NSAF</t>
  </si>
  <si>
    <t>NR045CA</t>
  </si>
  <si>
    <t>NRBC/NDRBC</t>
  </si>
  <si>
    <t>NR045GA</t>
  </si>
  <si>
    <t>NR045EA, NDR035EA</t>
  </si>
  <si>
    <t>FBR13-18SY/WY</t>
  </si>
  <si>
    <t>R1.25-1.80EX/WEX</t>
  </si>
  <si>
    <t>R1.0-1.80EX/WEX</t>
  </si>
  <si>
    <t>N40ZRS</t>
  </si>
  <si>
    <t>N35-40ZRS,N30ZDRS</t>
  </si>
  <si>
    <t>NR040DA</t>
  </si>
  <si>
    <t xml:space="preserve">NR035-040DA, NDR030DA  </t>
  </si>
  <si>
    <t>R2.0WA</t>
  </si>
  <si>
    <t>R1.4/1.6/1.8/2.0/PLU</t>
  </si>
  <si>
    <t>R1.4-2.5</t>
  </si>
  <si>
    <t>Small Reach</t>
  </si>
  <si>
    <t>R1.4_2.5</t>
  </si>
  <si>
    <t>MR 14_25</t>
  </si>
  <si>
    <t>N40ZR</t>
  </si>
  <si>
    <t>N35-40ZR,N30ZDR</t>
  </si>
  <si>
    <t>N50XMA3</t>
  </si>
  <si>
    <t>NR045AC</t>
  </si>
  <si>
    <t xml:space="preserve">NR035-040EA, NDR030EA  </t>
  </si>
  <si>
    <t>MR20A</t>
  </si>
  <si>
    <t>MR14 to MR25</t>
  </si>
  <si>
    <t>MR 14-25</t>
  </si>
  <si>
    <t>R2.00-3.00EX *</t>
  </si>
  <si>
    <t>R30XMF2</t>
  </si>
  <si>
    <t>R30XM2/R30XMA2/R30XMF2</t>
  </si>
  <si>
    <t>K1.0L</t>
  </si>
  <si>
    <t>Prem_Ord Picker</t>
  </si>
  <si>
    <t>K 1.0.</t>
  </si>
  <si>
    <t>MO 10</t>
  </si>
  <si>
    <t>K1.0</t>
  </si>
  <si>
    <t>SS030BE</t>
  </si>
  <si>
    <t>OS030BE, SS030BE</t>
  </si>
  <si>
    <t>MO 10E</t>
  </si>
  <si>
    <t>MO 10/S</t>
  </si>
  <si>
    <t>SS030BF</t>
  </si>
  <si>
    <t>R30XMS2</t>
  </si>
  <si>
    <t>OS030EC</t>
  </si>
  <si>
    <t>OS030EB</t>
  </si>
  <si>
    <t>V30ZMU</t>
  </si>
  <si>
    <t>C1.0-1.3</t>
  </si>
  <si>
    <t>VNA</t>
  </si>
  <si>
    <t>C1.0-1.8</t>
  </si>
  <si>
    <t>MTC 10-18</t>
  </si>
  <si>
    <t>V35ZMU</t>
  </si>
  <si>
    <t>C1.3-1.8</t>
  </si>
  <si>
    <t>V40XMU</t>
  </si>
  <si>
    <t>V30XMU</t>
  </si>
  <si>
    <t>V35XMU</t>
  </si>
  <si>
    <t>NTA035SB</t>
  </si>
  <si>
    <t>MTC10/MTC13/NTA030SA</t>
  </si>
  <si>
    <t>MTC 10-13</t>
  </si>
  <si>
    <t>MTC 13-18</t>
  </si>
  <si>
    <t>V30ZMD</t>
  </si>
  <si>
    <t>N30XMH2</t>
  </si>
  <si>
    <t>RP3.0A</t>
  </si>
  <si>
    <t>RP2.0/RP3.0</t>
  </si>
  <si>
    <t>RP2.0-3.0</t>
  </si>
  <si>
    <t>2-3 Ton Rider_Pallet</t>
  </si>
  <si>
    <t>RP2.0-3.0/N</t>
  </si>
  <si>
    <t>MP 20-30 S/T</t>
  </si>
  <si>
    <t>RP2.0NA</t>
  </si>
  <si>
    <t>RP2.0N</t>
  </si>
  <si>
    <t>RS1.0-1.5/D</t>
  </si>
  <si>
    <t>2-3 Ton Rider_Stack</t>
  </si>
  <si>
    <t>RS1.0_1.5/D</t>
  </si>
  <si>
    <t>MS/MOS 10_15 S</t>
  </si>
  <si>
    <t>MP 20-30 S</t>
  </si>
  <si>
    <t>MP 20T</t>
  </si>
  <si>
    <t>MS/MOS 10-15 S</t>
  </si>
  <si>
    <t>Basic Model W40ZB</t>
  </si>
  <si>
    <t>W40Z</t>
  </si>
  <si>
    <t>Class_3</t>
  </si>
  <si>
    <t>US Series 3</t>
  </si>
  <si>
    <t>P1.8A</t>
  </si>
  <si>
    <t>P1.8</t>
  </si>
  <si>
    <t>P1.3-1.6</t>
  </si>
  <si>
    <t>1-1.6 Ton MH_LL Walkie</t>
  </si>
  <si>
    <t>P1.3_1.6</t>
  </si>
  <si>
    <t>MP 13_16</t>
  </si>
  <si>
    <t>P2.0HL</t>
  </si>
  <si>
    <t>2-3 Ton MH_LL Walk</t>
  </si>
  <si>
    <t>P2 HL</t>
  </si>
  <si>
    <t>MP20DL B</t>
  </si>
  <si>
    <t>MP 20DL</t>
  </si>
  <si>
    <t>MP20DL A</t>
  </si>
  <si>
    <t>MPB040-E</t>
  </si>
  <si>
    <t>MP 13-16</t>
  </si>
  <si>
    <t>S1.0-1.5C</t>
  </si>
  <si>
    <t>1-2 Ton MH_CB Stack</t>
  </si>
  <si>
    <t>S1.0_1.5C</t>
  </si>
  <si>
    <t>MC 10_15</t>
  </si>
  <si>
    <t>W40ZC</t>
  </si>
  <si>
    <t>W20-40XTC</t>
  </si>
  <si>
    <t>MCW040-E</t>
  </si>
  <si>
    <t>MCW025-040-E</t>
  </si>
  <si>
    <t>MC 10-15</t>
  </si>
  <si>
    <t>S1.0E</t>
  </si>
  <si>
    <t>1-1.6 Ton MH_Strad Stk</t>
  </si>
  <si>
    <t>S1.0-1.6</t>
  </si>
  <si>
    <t>MS 10-16</t>
  </si>
  <si>
    <t>S1.2 ACA</t>
  </si>
  <si>
    <t>S1.0-1.2</t>
  </si>
  <si>
    <t>S1.5SA</t>
  </si>
  <si>
    <t>S1.2-1.5S/SIL/SSL</t>
  </si>
  <si>
    <t>S1.2-1.5S</t>
  </si>
  <si>
    <t>1.2-1.5 Ton MH_Strad Stk</t>
  </si>
  <si>
    <t>S1.2_1.5S</t>
  </si>
  <si>
    <t>MS.12X</t>
  </si>
  <si>
    <t>W40ZA</t>
  </si>
  <si>
    <t>S1.4 ACA</t>
  </si>
  <si>
    <t>S1.4-1.6</t>
  </si>
  <si>
    <t>W30ZA2</t>
  </si>
  <si>
    <t>W25-30ZA2</t>
  </si>
  <si>
    <t>MSW040</t>
  </si>
  <si>
    <t>MSW040-E</t>
  </si>
  <si>
    <t>MS10/12</t>
  </si>
  <si>
    <t>MS10-12</t>
  </si>
  <si>
    <t>MS 10-12</t>
  </si>
  <si>
    <t>MS15XA</t>
  </si>
  <si>
    <t>MS12X - MS15X</t>
  </si>
  <si>
    <t>MS 12X</t>
  </si>
  <si>
    <t>MS16/46</t>
  </si>
  <si>
    <t>MS14-16</t>
  </si>
  <si>
    <t>MS 14-16</t>
  </si>
  <si>
    <t>MSW025-030F</t>
  </si>
  <si>
    <t>W30ZR</t>
  </si>
  <si>
    <t>W20-30ZR</t>
  </si>
  <si>
    <t>MRW030-E</t>
  </si>
  <si>
    <t>MRW020-030-E</t>
  </si>
  <si>
    <t>W50Z</t>
  </si>
  <si>
    <t>P2.2</t>
  </si>
  <si>
    <t>P1.8-2.2</t>
  </si>
  <si>
    <t>1.8-2 Ton MH_LL Walkie</t>
  </si>
  <si>
    <t>P1.8_2.2</t>
  </si>
  <si>
    <t>MP 18_22</t>
  </si>
  <si>
    <t>MP 25-30HD</t>
  </si>
  <si>
    <t>P2.5-3.0</t>
  </si>
  <si>
    <t>2-3 Ton MH_LL Walkie</t>
  </si>
  <si>
    <t>P2.5_3.0</t>
  </si>
  <si>
    <t>MP 25_30HD</t>
  </si>
  <si>
    <t>MPW050E</t>
  </si>
  <si>
    <t>MPW050-E</t>
  </si>
  <si>
    <t>MP22A</t>
  </si>
  <si>
    <t>MP22</t>
  </si>
  <si>
    <t>MP 18-22</t>
  </si>
  <si>
    <t>P2.0SD</t>
  </si>
  <si>
    <t>2-3 Ton Rider</t>
  </si>
  <si>
    <t>P2.0S.</t>
  </si>
  <si>
    <t>MP.20X</t>
  </si>
  <si>
    <t>P2.0S</t>
  </si>
  <si>
    <t>LO2.0L</t>
  </si>
  <si>
    <t>LO2.0/L</t>
  </si>
  <si>
    <t>2-3 Ton Low Order Pick</t>
  </si>
  <si>
    <t>LO2.0</t>
  </si>
  <si>
    <t>MO 20</t>
  </si>
  <si>
    <t>AP Series 3</t>
  </si>
  <si>
    <t>MP20XA FBW</t>
  </si>
  <si>
    <t>MP20X</t>
  </si>
  <si>
    <t>MP 20X</t>
  </si>
  <si>
    <t>MO 20/S</t>
  </si>
  <si>
    <t>MP 20XD</t>
  </si>
  <si>
    <t>LO2.0M</t>
  </si>
  <si>
    <t>MO 20F</t>
  </si>
  <si>
    <t>P2.0SE</t>
  </si>
  <si>
    <t>MP 20XV</t>
  </si>
  <si>
    <t>MO20FA</t>
  </si>
  <si>
    <t>MO20S</t>
  </si>
  <si>
    <t>B60ZAC</t>
  </si>
  <si>
    <t>B60ZHD</t>
  </si>
  <si>
    <t>MPE060-VG</t>
  </si>
  <si>
    <t>C60ZAC</t>
  </si>
  <si>
    <t>MPE060</t>
  </si>
  <si>
    <t>MPE060-F</t>
  </si>
  <si>
    <t>MPC060LE</t>
  </si>
  <si>
    <t>MLW060</t>
  </si>
  <si>
    <t>MLW</t>
  </si>
  <si>
    <t>W80XT</t>
  </si>
  <si>
    <t>W60-80XT</t>
  </si>
  <si>
    <t>W65Z</t>
  </si>
  <si>
    <t>MPW065</t>
  </si>
  <si>
    <t>MPW065-E</t>
  </si>
  <si>
    <t>W60Z</t>
  </si>
  <si>
    <t>MPW060E</t>
  </si>
  <si>
    <t>W80Z</t>
  </si>
  <si>
    <t>MPW080</t>
  </si>
  <si>
    <t>MPW080-E</t>
  </si>
  <si>
    <t>B80XT</t>
  </si>
  <si>
    <t>B60-80XT</t>
  </si>
  <si>
    <t>C80XT2</t>
  </si>
  <si>
    <t>C60-80XT2</t>
  </si>
  <si>
    <t>MPC080AD</t>
  </si>
  <si>
    <t>MPCAD</t>
  </si>
  <si>
    <t>MPC080LD</t>
  </si>
  <si>
    <t>MPCLD</t>
  </si>
  <si>
    <t>B80ZAC</t>
  </si>
  <si>
    <t xml:space="preserve">B80ZAC          </t>
  </si>
  <si>
    <t>B80ZHD</t>
  </si>
  <si>
    <t>MPE080-VG</t>
  </si>
  <si>
    <t>C80ZAC</t>
  </si>
  <si>
    <t>MPE080</t>
  </si>
  <si>
    <t>MPE080-F</t>
  </si>
  <si>
    <t>MPC080LE</t>
  </si>
  <si>
    <t>T5XT</t>
  </si>
  <si>
    <t>T5ZAC</t>
  </si>
  <si>
    <t>T7ZAC</t>
  </si>
  <si>
    <t>MTR005-E</t>
  </si>
  <si>
    <t>MTR005-F</t>
  </si>
  <si>
    <t>MTR007E</t>
  </si>
  <si>
    <t>MTR007-F</t>
  </si>
  <si>
    <t>S40FTS</t>
  </si>
  <si>
    <t>S30-35FT,S40FTS</t>
  </si>
  <si>
    <t>Berea</t>
  </si>
  <si>
    <t>Class_4</t>
  </si>
  <si>
    <t>US Series 4</t>
  </si>
  <si>
    <t>GC040AF</t>
  </si>
  <si>
    <t>GC030-035VX, GP040SVX</t>
  </si>
  <si>
    <t>S60XMM</t>
  </si>
  <si>
    <t>S40-70FT,S55FTS</t>
  </si>
  <si>
    <t>S60XMG</t>
  </si>
  <si>
    <t>S60FTM</t>
  </si>
  <si>
    <t>H50FT</t>
  </si>
  <si>
    <t>S2.0-3.5FT</t>
  </si>
  <si>
    <t>2-3 Ton ICE_Cushion</t>
  </si>
  <si>
    <t>S2.0_3.5FT</t>
  </si>
  <si>
    <t>GC20_35 VX</t>
  </si>
  <si>
    <t>GC070VX</t>
  </si>
  <si>
    <t>GC040-070VX, GC055SVX</t>
  </si>
  <si>
    <t>GC20-35 VX</t>
  </si>
  <si>
    <t>S50CT</t>
  </si>
  <si>
    <t>SM 22.06.27: Old or not sold in AP
XY 23.02.24: Change from Fam 416 to 415 according to SAP</t>
  </si>
  <si>
    <t>GC050LX</t>
  </si>
  <si>
    <t>GC50B</t>
  </si>
  <si>
    <t>S4.5FT</t>
  </si>
  <si>
    <t>S80-120FT,S80-100FTBCS,S120FTPRS,S120FTS</t>
  </si>
  <si>
    <t>S4.0-5.5FT</t>
  </si>
  <si>
    <t>3.5-5.5 Ton ICE_Cush</t>
  </si>
  <si>
    <t>S4.0_5.5FT</t>
  </si>
  <si>
    <t>GC40_55 VX</t>
  </si>
  <si>
    <t>GC120VX</t>
  </si>
  <si>
    <t>GCLG/MG</t>
  </si>
  <si>
    <t>GC40-55 VX</t>
  </si>
  <si>
    <t>S7.0FT</t>
  </si>
  <si>
    <t>S135-155FT</t>
  </si>
  <si>
    <t>S6.0-7.0FT</t>
  </si>
  <si>
    <t>6-8 Ton ICE_Cushion</t>
  </si>
  <si>
    <t>S6.0_7.0FT</t>
  </si>
  <si>
    <t>GC60_70 VX</t>
  </si>
  <si>
    <t>GC70VX</t>
  </si>
  <si>
    <t xml:space="preserve">GC135VX/GC155VX </t>
  </si>
  <si>
    <t>GC60-70 VX</t>
  </si>
  <si>
    <t>H280XL</t>
  </si>
  <si>
    <t>H170-280HD</t>
  </si>
  <si>
    <t>Nijmegen</t>
  </si>
  <si>
    <t>Big Trucks</t>
  </si>
  <si>
    <t>Class_5</t>
  </si>
  <si>
    <t>US Series 5</t>
  </si>
  <si>
    <t>H280HD</t>
  </si>
  <si>
    <t>H8.00-12.00XM</t>
  </si>
  <si>
    <t>8-12 Ton ICE_Pneu</t>
  </si>
  <si>
    <t>H8.00_12.00XM</t>
  </si>
  <si>
    <t>GDP 80_120 DB</t>
  </si>
  <si>
    <t>GP250DB</t>
  </si>
  <si>
    <t>GP170-280DA</t>
  </si>
  <si>
    <t>GDP 80-120 DB</t>
  </si>
  <si>
    <t>H360HD</t>
  </si>
  <si>
    <t>H300-360HD, H360HD-EC4</t>
  </si>
  <si>
    <t>H13.00-16.00XM</t>
  </si>
  <si>
    <t>13-16 Ton ICE_Pneu</t>
  </si>
  <si>
    <t>H13.00_16.00XM</t>
  </si>
  <si>
    <t>GDP 130_160 EB</t>
  </si>
  <si>
    <t>GDP300EB</t>
  </si>
  <si>
    <t>GP300-360EA</t>
  </si>
  <si>
    <t>GDP 130-160 EB</t>
  </si>
  <si>
    <t>H10.00-12.00XM-12EC</t>
  </si>
  <si>
    <t>10-12 Ton ICE_Pneu EC</t>
  </si>
  <si>
    <t>H10.00-12.00XM_12EC</t>
  </si>
  <si>
    <t>H450HDS</t>
  </si>
  <si>
    <t>H400-450HDS,H400-450HD</t>
  </si>
  <si>
    <t>H16.00-18.00XM-12</t>
  </si>
  <si>
    <t>14-18 Ton ICE_Pneu</t>
  </si>
  <si>
    <t>H16.00-18.00XM_12</t>
  </si>
  <si>
    <t>H500HD-EC</t>
  </si>
  <si>
    <t>H14.00-20.00XM</t>
  </si>
  <si>
    <t>H16.00-22.00XM-12EC</t>
  </si>
  <si>
    <t>16-25 Ton ICE_Pneu EC</t>
  </si>
  <si>
    <t>H16.00-22.00XM_12EC</t>
  </si>
  <si>
    <t>H700HD</t>
  </si>
  <si>
    <t>H550-700F,H440-700FS</t>
  </si>
  <si>
    <t>H20.00-32.00F</t>
  </si>
  <si>
    <t>20-32 Ton ICE_Pneu</t>
  </si>
  <si>
    <t>H20.00_32.00F</t>
  </si>
  <si>
    <t>H970HDS</t>
  </si>
  <si>
    <t>H800-1050HD,H970-1050HDS</t>
  </si>
  <si>
    <t>H36.00-48.00XM-12</t>
  </si>
  <si>
    <t>36-48 Ton ICE_Pneu</t>
  </si>
  <si>
    <t>H36.00-48.00XM_12</t>
  </si>
  <si>
    <t>H1150HD-CH</t>
  </si>
  <si>
    <t>H1050-1150HD-CH</t>
  </si>
  <si>
    <t>H40.00-52.00XM-16CH</t>
  </si>
  <si>
    <t>36-52 Ton ICE_Pneu CH</t>
  </si>
  <si>
    <t>H40.00-52.00XM_16CH</t>
  </si>
  <si>
    <t>HR45-41L</t>
  </si>
  <si>
    <t>RS45-30CH/RS46-30IH</t>
  </si>
  <si>
    <t>RS45/46</t>
  </si>
  <si>
    <t>Reachstacker.</t>
  </si>
  <si>
    <t>RS45/46.</t>
  </si>
  <si>
    <t>India</t>
  </si>
  <si>
    <t>RS45/46 Kit</t>
  </si>
  <si>
    <t>HR45-45LSX</t>
  </si>
  <si>
    <t>HR45-25, 31, 40S, 36L, 40LS</t>
  </si>
  <si>
    <t>Terex</t>
  </si>
  <si>
    <t>HR48-EC</t>
  </si>
  <si>
    <t>HR45-EC/HR48-EC</t>
  </si>
  <si>
    <t>S50FT</t>
  </si>
  <si>
    <t>H30-35FT,H40FTS</t>
  </si>
  <si>
    <t>H1.6-2.0FTS</t>
  </si>
  <si>
    <t>1-2 Ton ICE_Pneu</t>
  </si>
  <si>
    <t>H1.6_2.0FTS</t>
  </si>
  <si>
    <t>GP16_20 VX</t>
  </si>
  <si>
    <t>GP040AF</t>
  </si>
  <si>
    <t>GDP/GLP16-20AF</t>
  </si>
  <si>
    <t>GP16-20 VX</t>
  </si>
  <si>
    <t>H2.0TXS-ET</t>
  </si>
  <si>
    <t>H1.50-2.00TX/S</t>
  </si>
  <si>
    <t>H1.5-H2.0TX</t>
  </si>
  <si>
    <t>1-2 Ton ICE_Pneu - SN</t>
  </si>
  <si>
    <t>H1.5_H2.0TX</t>
  </si>
  <si>
    <t>GP15/20_AK</t>
  </si>
  <si>
    <t>GTP20AK</t>
  </si>
  <si>
    <t>GP15/20 AK</t>
  </si>
  <si>
    <t>H60XM-AF</t>
  </si>
  <si>
    <t>H40-70FT</t>
  </si>
  <si>
    <t>H60XMM</t>
  </si>
  <si>
    <t>H40XM-AF</t>
  </si>
  <si>
    <t>H60FTM</t>
  </si>
  <si>
    <t>H60FT-AF</t>
  </si>
  <si>
    <t>H2.0-3.5FT</t>
  </si>
  <si>
    <t>2-3 Ton ICE_Pneu</t>
  </si>
  <si>
    <t>H2.0_3.5FT</t>
  </si>
  <si>
    <t>GP20_35 VX</t>
  </si>
  <si>
    <t>H60XM</t>
  </si>
  <si>
    <t>UT5.0P</t>
  </si>
  <si>
    <t>UT20-35P</t>
  </si>
  <si>
    <t>Hangcha</t>
  </si>
  <si>
    <t>UT2.0-3.5P</t>
  </si>
  <si>
    <t>2-3 Ton ICE_Pneu - UT</t>
  </si>
  <si>
    <t>UT2.0_3.5P</t>
  </si>
  <si>
    <t>UT50P</t>
  </si>
  <si>
    <t>UT20_35P</t>
  </si>
  <si>
    <t>GP060TF-NI</t>
  </si>
  <si>
    <t>NI COUNTERBAL</t>
  </si>
  <si>
    <t>GP20-35 VX</t>
  </si>
  <si>
    <t>GP040ZG</t>
  </si>
  <si>
    <t>GPZG</t>
  </si>
  <si>
    <t>GP050LX</t>
  </si>
  <si>
    <t>GP50B</t>
  </si>
  <si>
    <t>GP20-25LX (BST)</t>
  </si>
  <si>
    <t>2-2.5 Ton ICE_Pneu - BST</t>
  </si>
  <si>
    <t>H2.0_2.5CT (BST)</t>
  </si>
  <si>
    <t>GP20_25LX (BST)</t>
  </si>
  <si>
    <t>H50CT</t>
  </si>
  <si>
    <t>H2.0-2.5CT (BST)</t>
  </si>
  <si>
    <t>H3.5TX -98</t>
  </si>
  <si>
    <t>H2.00-3.5TX</t>
  </si>
  <si>
    <t>H2.5-H3.5TX</t>
  </si>
  <si>
    <t>2-3 Ton ICE_Pneu - SN</t>
  </si>
  <si>
    <t>H2.5_H3.5TX</t>
  </si>
  <si>
    <t>GP25/35_AK</t>
  </si>
  <si>
    <t>GTP35TK</t>
  </si>
  <si>
    <t>GP25/35 RK/TK</t>
  </si>
  <si>
    <t>GP25/35 AK</t>
  </si>
  <si>
    <t>H90FT</t>
  </si>
  <si>
    <t>H80-120FT</t>
  </si>
  <si>
    <t>H4.0-5.5FT</t>
  </si>
  <si>
    <t>3.5-5.5 Ton ICE_Pneu</t>
  </si>
  <si>
    <t>H4.0_5.5FT</t>
  </si>
  <si>
    <t>GP40_55 VX</t>
  </si>
  <si>
    <t>H4.0-5.0DX</t>
  </si>
  <si>
    <t>3.5-5.5 Ton ICE_Pneu - DX</t>
  </si>
  <si>
    <t>H4.0_5.0DX</t>
  </si>
  <si>
    <t>GP120MJ</t>
  </si>
  <si>
    <t>GDP/GLP35-55LJ/MJ</t>
  </si>
  <si>
    <t>GP40-55 VX</t>
  </si>
  <si>
    <t>GP35-50 LH/MH</t>
  </si>
  <si>
    <t>AP Series 5</t>
  </si>
  <si>
    <t>H155XL2</t>
  </si>
  <si>
    <t>H135-155FT</t>
  </si>
  <si>
    <t>H155FTM</t>
  </si>
  <si>
    <t>H6.0-7.0FT</t>
  </si>
  <si>
    <t>6-8 Ton ICE_Pneu</t>
  </si>
  <si>
    <t>H6.0_7.0FT</t>
  </si>
  <si>
    <t>GP60_70 VX</t>
  </si>
  <si>
    <t>H155XL2-AF</t>
  </si>
  <si>
    <t>GP155VX</t>
  </si>
  <si>
    <t>GP60-70 VX</t>
  </si>
  <si>
    <t>H8.0FT-9</t>
  </si>
  <si>
    <t>H170-190FT</t>
  </si>
  <si>
    <t>H8.0-9.0FT</t>
  </si>
  <si>
    <t>8-9 Ton ICE_Pneu</t>
  </si>
  <si>
    <t>H8.0_9.0FT</t>
  </si>
  <si>
    <t>GP80_90 VX</t>
  </si>
  <si>
    <t>GP190VX</t>
  </si>
  <si>
    <t>GP170-190VX</t>
  </si>
  <si>
    <t>GP80-90 VX</t>
  </si>
  <si>
    <t>UT15P</t>
  </si>
  <si>
    <t>UT15P-18P</t>
  </si>
  <si>
    <t>UT1.5-1.8P</t>
  </si>
  <si>
    <t>1-2 Ton ICE_Pneu - UT</t>
  </si>
  <si>
    <t>UT1.5_1.8P</t>
  </si>
  <si>
    <t>J4.0XN</t>
  </si>
  <si>
    <t>J4.0-5.5XN</t>
  </si>
  <si>
    <t>3.5-5.5 Ton Elect_DBB</t>
  </si>
  <si>
    <t>J4.0_5.5XN</t>
  </si>
  <si>
    <t>ERP40_55 VM</t>
  </si>
  <si>
    <t>ERP-VF</t>
  </si>
  <si>
    <t>ERP40-55 VM</t>
  </si>
  <si>
    <t>UT1.5P</t>
  </si>
  <si>
    <t>UT15-18P</t>
  </si>
  <si>
    <t>UT15_18P</t>
  </si>
  <si>
    <t>R30XMF3</t>
  </si>
  <si>
    <t>N30FR</t>
  </si>
  <si>
    <t>P2.0</t>
  </si>
  <si>
    <t>MP20</t>
  </si>
  <si>
    <t>FS030BF</t>
  </si>
  <si>
    <t>FB35-40PYE</t>
  </si>
  <si>
    <t>J3.50-4.00EX</t>
  </si>
  <si>
    <t>MP20AP</t>
  </si>
  <si>
    <t>1-2 Ton MH LL Wlk_UT</t>
  </si>
  <si>
    <t>AP2.0MS</t>
  </si>
  <si>
    <t>UT18PTE</t>
  </si>
  <si>
    <t>1-2 Ton 3 Whl FWD_UT</t>
  </si>
  <si>
    <t>UT18_PTE</t>
  </si>
  <si>
    <t>ERC080VH</t>
  </si>
  <si>
    <t>ERC080-120VH</t>
  </si>
  <si>
    <t>UT25C</t>
  </si>
  <si>
    <t>2-3 Ton ICE_Cush- LCT</t>
  </si>
  <si>
    <t>H16XM-12</t>
  </si>
  <si>
    <t>MPC080-VG</t>
  </si>
  <si>
    <t>4 Ton MH LL_Rider</t>
  </si>
  <si>
    <t>UT40-50PS</t>
  </si>
  <si>
    <t>UT4.0-4.9P</t>
  </si>
  <si>
    <t>3.5-5.5 Ton ICE P_UT</t>
  </si>
  <si>
    <t>UT40-49P</t>
  </si>
  <si>
    <t>UT50-70P</t>
  </si>
  <si>
    <t>5.0-7.0 Ton ICE_P UT</t>
  </si>
  <si>
    <t>UT5.0-7.0P</t>
  </si>
  <si>
    <t>UT80-100P</t>
  </si>
  <si>
    <t>8-9 Ton ICE_Pneu UT</t>
  </si>
  <si>
    <t>UT8.0-10.0P</t>
  </si>
  <si>
    <t>MPR080VG</t>
  </si>
  <si>
    <t>3-4 Ton Rider_Pallet</t>
  </si>
  <si>
    <t xml:space="preserve">MPB045VG        </t>
  </si>
  <si>
    <t>2-3 Ton MH LL_Walkie</t>
  </si>
  <si>
    <t>RS45-27CH</t>
  </si>
  <si>
    <t>RS45-27CH.</t>
  </si>
  <si>
    <t>RS45-27CH_ TIL</t>
  </si>
  <si>
    <t xml:space="preserve">BE80-100ZHD         </t>
  </si>
  <si>
    <t>W45ZHD</t>
  </si>
  <si>
    <t>UT15WE</t>
  </si>
  <si>
    <t>Ruyi</t>
  </si>
  <si>
    <t>UT1.5-1.8PFE</t>
  </si>
  <si>
    <t>UT1.5-1.8 PFE</t>
  </si>
  <si>
    <t>UT1.5-1.8_PFE</t>
  </si>
  <si>
    <t>J2.00-2.5EX</t>
  </si>
  <si>
    <t>J2.00-2.5_EX</t>
  </si>
  <si>
    <t>Shanghai</t>
  </si>
  <si>
    <t>UT30PFE</t>
  </si>
  <si>
    <t>UT30-35PFE</t>
  </si>
  <si>
    <t>2-3 Ton Elec 4 Wh_UT</t>
  </si>
  <si>
    <t>1-2 Ton MH LL_Walkie</t>
  </si>
  <si>
    <t>H2.5-H3.5DX</t>
  </si>
  <si>
    <t>2-3 Ton ICE_Pneu - LCT</t>
  </si>
  <si>
    <t>R1.6</t>
  </si>
  <si>
    <t>Maximal</t>
  </si>
  <si>
    <t>NA_Small Reach</t>
  </si>
  <si>
    <t>SM 22.06.27: needs to be revised
XY 23.02.24: Change plant from Shanghai to Maximal</t>
  </si>
  <si>
    <t>Std</t>
  </si>
  <si>
    <t>R1.0-1.4E</t>
  </si>
  <si>
    <t>MS10E</t>
  </si>
  <si>
    <t>1-2 Ton MH_Strad Stk</t>
  </si>
  <si>
    <t xml:space="preserve">P2.0UT </t>
  </si>
  <si>
    <t>1-2 Ton MH_LL Wlk UT</t>
  </si>
  <si>
    <t>P2.0KUT</t>
  </si>
  <si>
    <t>SM 22.08.10: Not offer due to uncompetitive price position- Stevie's email</t>
  </si>
  <si>
    <t>P2.0RUT</t>
  </si>
  <si>
    <t>S1.5WUT</t>
  </si>
  <si>
    <t>S1.5WLUT</t>
  </si>
  <si>
    <t>S1.5RUT</t>
  </si>
  <si>
    <t>SL1.5WUT</t>
  </si>
  <si>
    <t>SL1.5RUT</t>
  </si>
  <si>
    <t xml:space="preserve">MP20UX </t>
  </si>
  <si>
    <t>MP20KUX</t>
  </si>
  <si>
    <t>MP20XUX</t>
  </si>
  <si>
    <t>MS15UX</t>
  </si>
  <si>
    <t>MS15LUX</t>
  </si>
  <si>
    <t>MS15XUX</t>
  </si>
  <si>
    <t>MSL15WUX</t>
  </si>
  <si>
    <t>MSL15XUX</t>
  </si>
  <si>
    <t>UT2.0-3.5UT</t>
  </si>
  <si>
    <t>GP20-35UX</t>
  </si>
  <si>
    <t>AP20Z</t>
  </si>
  <si>
    <t>Aerial_Lift</t>
  </si>
  <si>
    <t>AER020AA</t>
  </si>
  <si>
    <t>H9XM-EC7</t>
  </si>
  <si>
    <t>J1.5-3.5UT</t>
  </si>
  <si>
    <t>ERP1.5-3.5UX</t>
  </si>
  <si>
    <t>P1.5UT</t>
  </si>
  <si>
    <t>H5.0-7.0UT</t>
  </si>
  <si>
    <t>GP50-70UX</t>
  </si>
  <si>
    <t>MPC15</t>
  </si>
  <si>
    <t>Staxx</t>
  </si>
  <si>
    <t>PC1.5</t>
  </si>
  <si>
    <t>MP15UX</t>
  </si>
  <si>
    <t>T6.0UT</t>
  </si>
  <si>
    <t>MT60UX</t>
  </si>
  <si>
    <t>T3.0UT</t>
  </si>
  <si>
    <t>MT30UX</t>
  </si>
  <si>
    <t>T3.0UTS</t>
  </si>
  <si>
    <t>MT30XUX</t>
  </si>
  <si>
    <t>J1.6-2.0UTT</t>
  </si>
  <si>
    <t>ERP16-20UXT</t>
  </si>
  <si>
    <t>H4.0-5.0UT</t>
  </si>
  <si>
    <t>GP40-50UX</t>
  </si>
  <si>
    <t>AP10Z</t>
  </si>
  <si>
    <t>AER010</t>
  </si>
  <si>
    <t>F1.8-3.5UT</t>
  </si>
  <si>
    <t>Rough_Terrain ICE</t>
  </si>
  <si>
    <t>SM 22.06.27: needs to be revised
XY 23.02.24: Changed from Fam 710 to 537 according to SAP</t>
  </si>
  <si>
    <t>KDP18-35UX</t>
  </si>
  <si>
    <t>F5.0UT</t>
  </si>
  <si>
    <t>SM 22.06.27: needs to be revised
XY 23.02.24: Changed from Fam 710 to 542 according to SAP</t>
  </si>
  <si>
    <t>KDP50UX</t>
  </si>
  <si>
    <t>GDP160EF12</t>
  </si>
  <si>
    <t>RS45-27CH/RS45-31CH</t>
  </si>
  <si>
    <t>J8.0XNSL</t>
  </si>
  <si>
    <t>8-9 Ton Elec 4Wh_DBB</t>
  </si>
  <si>
    <t xml:space="preserve">ERP70-90VNL </t>
  </si>
  <si>
    <t>MR14E</t>
  </si>
  <si>
    <t>MR16</t>
  </si>
  <si>
    <t>SM 22.06.27: needs to be added</t>
  </si>
  <si>
    <t>P2.0-3.0S</t>
  </si>
  <si>
    <t>MP20-30X</t>
  </si>
  <si>
    <t>F1.8-3.5UT4</t>
  </si>
  <si>
    <t>SM 22.06.27: needs to be added
XY 23.02.24: Changed from Fam 710 to 537 according to SAP</t>
  </si>
  <si>
    <t>KDP18-35UX4</t>
  </si>
  <si>
    <t>H2.0-3.5A</t>
  </si>
  <si>
    <t>SM 22.06.27: needs to be added
XY 23.02.24: Update model &amp; description</t>
  </si>
  <si>
    <t>GP2.0-3.5N</t>
  </si>
  <si>
    <t>J30-40XN</t>
  </si>
  <si>
    <t>XY 23.02.24: Add for series that have 2 sourcing plant</t>
  </si>
  <si>
    <t>ERP030-040VF</t>
  </si>
  <si>
    <t>J30-40XNT</t>
  </si>
  <si>
    <t>ERP030-040VT</t>
  </si>
  <si>
    <t>MS10</t>
  </si>
  <si>
    <t>MS 10E</t>
  </si>
  <si>
    <t>SM 22.06.27: Old or not sold in AP
XY 23.02.24: Duplicate, remove</t>
  </si>
  <si>
    <t>Irvine</t>
  </si>
  <si>
    <t>Modena</t>
  </si>
  <si>
    <t>Ramos Arizpe</t>
  </si>
  <si>
    <t>Z</t>
  </si>
  <si>
    <t>Segment definitions by Family</t>
  </si>
  <si>
    <t>Add new Families in order below (must be sorted in order A-Z)</t>
  </si>
  <si>
    <t>Segment Family</t>
  </si>
  <si>
    <t>Class</t>
  </si>
  <si>
    <t>Note</t>
  </si>
  <si>
    <t>CL 1</t>
  </si>
  <si>
    <t>Fam 192_Std</t>
  </si>
  <si>
    <t>Fam 1XX_Std</t>
  </si>
  <si>
    <t>CL 2</t>
  </si>
  <si>
    <t>Fam 220_Low</t>
  </si>
  <si>
    <t>CL 3</t>
  </si>
  <si>
    <t>Fam 305_Std</t>
  </si>
  <si>
    <t>Fam 306_Low</t>
  </si>
  <si>
    <t>Fam 316_Low</t>
  </si>
  <si>
    <t>Fam 327_Low</t>
  </si>
  <si>
    <t>Fam 335_Low</t>
  </si>
  <si>
    <t>Fam 340_Low</t>
  </si>
  <si>
    <t>CL 4</t>
  </si>
  <si>
    <t>CL 5 ST</t>
  </si>
  <si>
    <t>Fam 532_Low</t>
  </si>
  <si>
    <t>Fam 548_Low</t>
  </si>
  <si>
    <t>Fam 549_Std</t>
  </si>
  <si>
    <t>CL 5 BT</t>
  </si>
  <si>
    <t>Fam 710_Low</t>
  </si>
  <si>
    <t>vMetaseries</t>
  </si>
  <si>
    <t>vApexNode</t>
  </si>
  <si>
    <t>Total Products</t>
  </si>
  <si>
    <t>vTotalnoBT</t>
  </si>
  <si>
    <t>Total_All_Classes_NoBT</t>
  </si>
  <si>
    <t>vTotalprodnoBT</t>
  </si>
  <si>
    <t>Total_All_Products_NoBT</t>
  </si>
  <si>
    <t>Family</t>
  </si>
  <si>
    <t>Element create condition</t>
  </si>
  <si>
    <t>Component</t>
  </si>
  <si>
    <t>Component insert condition</t>
  </si>
  <si>
    <t>numeric element</t>
  </si>
  <si>
    <t>consolidated element</t>
  </si>
  <si>
    <t>IF(Class_wBT@&lt;&gt;Class_Totals);</t>
  </si>
  <si>
    <t>IF(Class_wBT@=Class_Totals);
IF (Class_Totals@&lt;&gt;'Class 5 BT'&amp;Class_Totals@&lt;&gt;'Class 5 not BT');</t>
  </si>
  <si>
    <t>IF(Class_wBT@=Class_Totals);
IF (Family@&lt;&gt;' Fam 549');</t>
  </si>
  <si>
    <t>IF (Truck_Type@&lt;&gt;'All Other2');</t>
  </si>
  <si>
    <t>IF (Truck_Type&lt;&gt;'All Other2');</t>
  </si>
  <si>
    <t>IF (Truck_Type&lt;&gt;'All Other2');
IF (Family@&lt;&gt;' Fam 549');</t>
  </si>
  <si>
    <t>IF(Class_wBT@=Class_Totals);
IF(Segment_Consolidation @&lt;&gt;'' );</t>
  </si>
  <si>
    <t>IF(Class_wBT@=Class_Totals);
IF(Segment @&lt;&gt;'' );</t>
  </si>
  <si>
    <t>IF(Class_wBT@=Class_Totals);
IF(Segment_Family @&lt;&gt;'' );</t>
  </si>
  <si>
    <t>Engineering Consolidation</t>
  </si>
  <si>
    <t>IF(Class_wBT@=Class_Totals);
IF(Eng_Consolidation @&lt;&gt;'' );</t>
  </si>
  <si>
    <t>Engineering family Level 1</t>
  </si>
  <si>
    <t>IF(Class_wBT@=Class_Totals);
IF(Eng_Consolidation @&lt;&gt;'' );
IF(Eng_Fam_Lvl1 @&lt;&gt;Eng_Fam_Lvl2);</t>
  </si>
  <si>
    <t>Engineering family Level 2</t>
  </si>
  <si>
    <t>IF(Class_wBT@=Class_Totals);
IF(Eng_Consolidation @&lt;&gt;'' );
ELSEIF(Eng_Fam_Lvl1 @=Eng_Fam_Lvl2);</t>
  </si>
  <si>
    <t>IF(Class_wBT@=Class_Totals);
IF(Eng_Fam_Lvl1 @&lt;&gt;'' );
IF(Eng_Fam_Lvl1 @&lt;&gt;Eng_Fam_Lvl2);</t>
  </si>
  <si>
    <t>IF(Class_wBT@=Class_Totals);
IF(Eng_Fam_Lvl2 @&lt;&gt;'' 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</si>
</sst>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9.0"/>
      <color theme="1"/>
      <name val="Arial"/>
      <scheme val="minor"/>
    </font>
    <font>
      <sz val="12.0"/>
      <color theme="1"/>
      <name val="Times New Roman"/>
    </font>
    <font>
      <sz val="11.0"/>
      <color theme="1"/>
      <name val="Calibri"/>
    </font>
    <font>
      <b/>
      <sz val="14.0"/>
      <color rgb="FF1F497D"/>
      <name val="Calibri"/>
    </font>
    <font>
      <sz val="14.0"/>
      <color theme="1"/>
      <name val="Calibri"/>
    </font>
    <font>
      <color theme="1"/>
      <name val="Arial"/>
      <scheme val="minor"/>
    </font>
    <font>
      <sz val="9.0"/>
      <color theme="1"/>
      <name val="Arial"/>
    </font>
    <font>
      <b/>
      <sz val="9.0"/>
      <color theme="1"/>
      <name val="Arial"/>
    </font>
    <font>
      <b/>
      <sz val="9.0"/>
      <color rgb="FFFF0000"/>
      <name val="Arial"/>
    </font>
    <font>
      <sz val="9.0"/>
      <color theme="4"/>
      <name val="Arial"/>
    </font>
    <font>
      <sz val="9.0"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D8D8D8"/>
        <bgColor rgb="FFD8D8D8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DAEEF3"/>
        <bgColor rgb="FFDAEEF3"/>
      </patternFill>
    </fill>
  </fills>
  <borders count="14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1" fillId="2" fontId="6" numFmtId="0" xfId="0" applyAlignment="1" applyBorder="1" applyFill="1" applyFont="1">
      <alignment vertical="center"/>
    </xf>
    <xf borderId="0" fillId="0" fontId="7" numFmtId="0" xfId="0" applyAlignment="1" applyFont="1">
      <alignment vertical="center"/>
    </xf>
    <xf borderId="1" fillId="3" fontId="7" numFmtId="49" xfId="0" applyAlignment="1" applyBorder="1" applyFill="1" applyFont="1" applyNumberFormat="1">
      <alignment vertical="center"/>
    </xf>
    <xf borderId="1" fillId="3" fontId="7" numFmtId="0" xfId="0" applyAlignment="1" applyBorder="1" applyFont="1">
      <alignment vertical="center"/>
    </xf>
    <xf borderId="1" fillId="4" fontId="7" numFmtId="0" xfId="0" applyAlignment="1" applyBorder="1" applyFill="1" applyFont="1">
      <alignment vertical="center"/>
    </xf>
    <xf borderId="1" fillId="5" fontId="7" numFmtId="0" xfId="0" applyAlignment="1" applyBorder="1" applyFill="1" applyFont="1">
      <alignment vertical="center"/>
    </xf>
    <xf borderId="0" fillId="3" fontId="8" numFmtId="49" xfId="0" applyAlignment="1" applyFont="1" applyNumberFormat="1">
      <alignment vertical="center"/>
    </xf>
    <xf borderId="1" fillId="5" fontId="8" numFmtId="0" xfId="0" applyAlignment="1" applyBorder="1" applyFont="1">
      <alignment vertical="center"/>
    </xf>
    <xf borderId="1" fillId="3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0" fillId="3" fontId="8" numFmtId="0" xfId="0" applyAlignment="1" applyFont="1">
      <alignment vertical="center"/>
    </xf>
    <xf borderId="1" fillId="6" fontId="7" numFmtId="0" xfId="0" applyAlignment="1" applyBorder="1" applyFill="1" applyFont="1">
      <alignment vertical="center"/>
    </xf>
    <xf borderId="1" fillId="6" fontId="6" numFmtId="0" xfId="0" applyAlignment="1" applyBorder="1" applyFont="1">
      <alignment vertical="center"/>
    </xf>
    <xf borderId="1" fillId="6" fontId="6" numFmtId="0" xfId="0" applyAlignment="1" applyBorder="1" applyFont="1">
      <alignment shrinkToFit="0" vertical="center" wrapText="1"/>
    </xf>
    <xf borderId="0" fillId="3" fontId="6" numFmtId="49" xfId="0" applyAlignment="1" applyFont="1" applyNumberFormat="1">
      <alignment vertical="center"/>
    </xf>
    <xf borderId="0" fillId="3" fontId="6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6" numFmtId="49" xfId="0" applyAlignment="1" applyFont="1" applyNumberFormat="1">
      <alignment vertical="center"/>
    </xf>
    <xf quotePrefix="1" borderId="0" fillId="3" fontId="6" numFmtId="49" xfId="0" applyAlignment="1" applyFont="1" applyNumberFormat="1">
      <alignment vertical="center"/>
    </xf>
    <xf borderId="1" fillId="5" fontId="6" numFmtId="0" xfId="0" applyAlignment="1" applyBorder="1" applyFont="1">
      <alignment shrinkToFit="0" vertical="center" wrapText="1"/>
    </xf>
    <xf borderId="0" fillId="0" fontId="6" numFmtId="9" xfId="0" applyAlignment="1" applyFont="1" applyNumberFormat="1">
      <alignment vertical="center"/>
    </xf>
    <xf borderId="1" fillId="2" fontId="10" numFmtId="0" xfId="0" applyAlignment="1" applyBorder="1" applyFont="1">
      <alignment vertical="center"/>
    </xf>
    <xf borderId="0" fillId="0" fontId="6" numFmtId="0" xfId="0" applyAlignment="1" applyFont="1">
      <alignment shrinkToFit="0" vertical="center" wrapText="1"/>
    </xf>
    <xf borderId="1" fillId="7" fontId="6" numFmtId="0" xfId="0" applyAlignment="1" applyBorder="1" applyFill="1" applyFont="1">
      <alignment vertical="center"/>
    </xf>
    <xf borderId="1" fillId="3" fontId="6" numFmtId="49" xfId="0" applyAlignment="1" applyBorder="1" applyFont="1" applyNumberFormat="1">
      <alignment vertical="center"/>
    </xf>
    <xf borderId="1" fillId="3" fontId="6" numFmtId="0" xfId="0" applyAlignment="1" applyBorder="1" applyFont="1">
      <alignment vertical="center"/>
    </xf>
    <xf borderId="1" fillId="7" fontId="9" numFmtId="0" xfId="0" applyAlignment="1" applyBorder="1" applyFont="1">
      <alignment vertical="center"/>
    </xf>
    <xf borderId="1" fillId="7" fontId="6" numFmtId="49" xfId="0" applyAlignment="1" applyBorder="1" applyFont="1" applyNumberFormat="1">
      <alignment vertical="center"/>
    </xf>
    <xf borderId="0" fillId="0" fontId="5" numFmtId="0" xfId="0" applyAlignment="1" applyFont="1">
      <alignment vertical="center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10" numFmtId="49" xfId="0" applyAlignment="1" applyFont="1" applyNumberFormat="1">
      <alignment vertical="center"/>
    </xf>
    <xf borderId="0" fillId="0" fontId="7" numFmtId="49" xfId="0" applyAlignment="1" applyFont="1" applyNumberFormat="1">
      <alignment vertical="center"/>
    </xf>
    <xf borderId="1" fillId="5" fontId="6" numFmtId="49" xfId="0" applyAlignment="1" applyBorder="1" applyFont="1" applyNumberFormat="1">
      <alignment vertical="center"/>
    </xf>
    <xf borderId="1" fillId="5" fontId="10" numFmtId="49" xfId="0" applyAlignment="1" applyBorder="1" applyFont="1" applyNumberFormat="1">
      <alignment vertical="center"/>
    </xf>
    <xf borderId="2" fillId="5" fontId="6" numFmtId="49" xfId="0" applyAlignment="1" applyBorder="1" applyFont="1" applyNumberFormat="1">
      <alignment vertical="center"/>
    </xf>
    <xf borderId="3" fillId="5" fontId="6" numFmtId="49" xfId="0" applyAlignment="1" applyBorder="1" applyFont="1" applyNumberFormat="1">
      <alignment vertical="center"/>
    </xf>
    <xf borderId="4" fillId="5" fontId="6" numFmtId="49" xfId="0" applyAlignment="1" applyBorder="1" applyFont="1" applyNumberFormat="1">
      <alignment vertical="center"/>
    </xf>
    <xf borderId="5" fillId="0" fontId="6" numFmtId="49" xfId="0" applyAlignment="1" applyBorder="1" applyFont="1" applyNumberFormat="1">
      <alignment vertical="center"/>
    </xf>
    <xf borderId="6" fillId="0" fontId="6" numFmtId="49" xfId="0" applyAlignment="1" applyBorder="1" applyFont="1" applyNumberFormat="1">
      <alignment vertical="center"/>
    </xf>
    <xf borderId="6" fillId="5" fontId="10" numFmtId="49" xfId="0" applyAlignment="1" applyBorder="1" applyFont="1" applyNumberFormat="1">
      <alignment vertical="center"/>
    </xf>
    <xf borderId="7" fillId="5" fontId="6" numFmtId="49" xfId="0" applyAlignment="1" applyBorder="1" applyFont="1" applyNumberFormat="1">
      <alignment vertical="center"/>
    </xf>
    <xf borderId="6" fillId="0" fontId="10" numFmtId="49" xfId="0" applyAlignment="1" applyBorder="1" applyFont="1" applyNumberFormat="1">
      <alignment vertical="center"/>
    </xf>
    <xf borderId="7" fillId="0" fontId="6" numFmtId="49" xfId="0" applyAlignment="1" applyBorder="1" applyFont="1" applyNumberFormat="1">
      <alignment vertical="center"/>
    </xf>
    <xf borderId="5" fillId="5" fontId="10" numFmtId="49" xfId="0" applyAlignment="1" applyBorder="1" applyFont="1" applyNumberFormat="1">
      <alignment vertical="center"/>
    </xf>
    <xf borderId="6" fillId="5" fontId="6" numFmtId="49" xfId="0" applyAlignment="1" applyBorder="1" applyFont="1" applyNumberFormat="1">
      <alignment vertical="center"/>
    </xf>
    <xf borderId="5" fillId="0" fontId="10" numFmtId="49" xfId="0" applyAlignment="1" applyBorder="1" applyFont="1" applyNumberFormat="1">
      <alignment vertical="center"/>
    </xf>
    <xf borderId="7" fillId="5" fontId="6" numFmtId="49" xfId="0" applyAlignment="1" applyBorder="1" applyFont="1" applyNumberFormat="1">
      <alignment shrinkToFit="0" vertical="center" wrapText="1"/>
    </xf>
    <xf borderId="8" fillId="0" fontId="6" numFmtId="49" xfId="0" applyAlignment="1" applyBorder="1" applyFont="1" applyNumberFormat="1">
      <alignment vertical="center"/>
    </xf>
    <xf borderId="9" fillId="0" fontId="6" numFmtId="49" xfId="0" applyAlignment="1" applyBorder="1" applyFont="1" applyNumberFormat="1">
      <alignment vertical="center"/>
    </xf>
    <xf borderId="10" fillId="0" fontId="6" numFmtId="49" xfId="0" applyAlignment="1" applyBorder="1" applyFont="1" applyNumberFormat="1">
      <alignment vertical="center"/>
    </xf>
    <xf borderId="5" fillId="5" fontId="6" numFmtId="49" xfId="0" applyAlignment="1" applyBorder="1" applyFont="1" applyNumberFormat="1">
      <alignment vertical="center"/>
    </xf>
    <xf borderId="2" fillId="5" fontId="10" numFmtId="49" xfId="0" applyAlignment="1" applyBorder="1" applyFont="1" applyNumberFormat="1">
      <alignment vertical="center"/>
    </xf>
    <xf borderId="3" fillId="5" fontId="10" numFmtId="49" xfId="0" applyAlignment="1" applyBorder="1" applyFont="1" applyNumberFormat="1">
      <alignment vertical="center"/>
    </xf>
    <xf borderId="8" fillId="0" fontId="10" numFmtId="49" xfId="0" applyAlignment="1" applyBorder="1" applyFont="1" applyNumberFormat="1">
      <alignment vertical="center"/>
    </xf>
    <xf borderId="9" fillId="0" fontId="10" numFmtId="49" xfId="0" applyAlignment="1" applyBorder="1" applyFont="1" applyNumberFormat="1">
      <alignment vertical="center"/>
    </xf>
    <xf borderId="10" fillId="0" fontId="6" numFmtId="49" xfId="0" applyAlignment="1" applyBorder="1" applyFont="1" applyNumberFormat="1">
      <alignment shrinkToFit="0" vertical="center" wrapText="1"/>
    </xf>
    <xf borderId="3" fillId="5" fontId="6" numFmtId="49" xfId="0" applyAlignment="1" applyBorder="1" applyFont="1" applyNumberFormat="1">
      <alignment shrinkToFit="0" vertical="center" wrapText="1"/>
    </xf>
    <xf borderId="4" fillId="5" fontId="6" numFmtId="49" xfId="0" applyAlignment="1" applyBorder="1" applyFont="1" applyNumberFormat="1">
      <alignment shrinkToFit="0" vertical="center" wrapText="1"/>
    </xf>
    <xf borderId="6" fillId="5" fontId="6" numFmtId="49" xfId="0" applyAlignment="1" applyBorder="1" applyFont="1" applyNumberFormat="1">
      <alignment shrinkToFit="0" vertical="center" wrapText="1"/>
    </xf>
    <xf borderId="11" fillId="0" fontId="6" numFmtId="49" xfId="0" applyAlignment="1" applyBorder="1" applyFont="1" applyNumberFormat="1">
      <alignment vertical="center"/>
    </xf>
    <xf borderId="12" fillId="0" fontId="6" numFmtId="49" xfId="0" applyAlignment="1" applyBorder="1" applyFont="1" applyNumberFormat="1">
      <alignment vertical="center"/>
    </xf>
    <xf borderId="13" fillId="0" fontId="6" numFmtId="49" xfId="0" applyAlignment="1" applyBorder="1" applyFont="1" applyNumberFormat="1">
      <alignment vertical="center"/>
    </xf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  <color rgb="FFFF0000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Family-style">
      <tableStyleElement dxfId="3" type="headerRow"/>
      <tableStyleElement dxfId="4" type="firstRowStripe"/>
      <tableStyleElement dxfId="4" type="secondRowStripe"/>
    </tableStyle>
    <tableStyle count="3" pivot="0" name="Segment-style">
      <tableStyleElement dxfId="3" type="headerRow"/>
      <tableStyleElement dxfId="4" type="firstRowStripe"/>
      <tableStyleElement dxfId="4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9</xdr:row>
      <xdr:rowOff>104775</xdr:rowOff>
    </xdr:from>
    <xdr:ext cx="5972175" cy="5191125"/>
    <xdr:pic>
      <xdr:nvPicPr>
        <xdr:cNvPr descr="image001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9</xdr:row>
      <xdr:rowOff>95250</xdr:rowOff>
    </xdr:from>
    <xdr:ext cx="6076950" cy="5438775"/>
    <xdr:pic>
      <xdr:nvPicPr>
        <xdr:cNvPr descr="image002"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0</xdr:rowOff>
    </xdr:from>
    <xdr:ext cx="15249525" cy="470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</xdr:row>
      <xdr:rowOff>0</xdr:rowOff>
    </xdr:from>
    <xdr:ext cx="8067675" cy="35909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1152525</xdr:colOff>
      <xdr:row>173</xdr:row>
      <xdr:rowOff>66675</xdr:rowOff>
    </xdr:from>
    <xdr:ext cx="257175" cy="285750"/>
    <xdr:sp>
      <xdr:nvSpPr>
        <xdr:cNvPr id="3" name="Shape 3"/>
        <xdr:cNvSpPr txBox="1"/>
      </xdr:nvSpPr>
      <xdr:spPr>
        <a:xfrm>
          <a:off x="5219605" y="3638597"/>
          <a:ext cx="252790" cy="28280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1152525</xdr:colOff>
      <xdr:row>196</xdr:row>
      <xdr:rowOff>38100</xdr:rowOff>
    </xdr:from>
    <xdr:ext cx="257175" cy="304800"/>
    <xdr:sp>
      <xdr:nvSpPr>
        <xdr:cNvPr id="4" name="Shape 4"/>
        <xdr:cNvSpPr txBox="1"/>
      </xdr:nvSpPr>
      <xdr:spPr>
        <a:xfrm>
          <a:off x="5219605" y="3628123"/>
          <a:ext cx="252790" cy="303754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1152525</xdr:colOff>
      <xdr:row>197</xdr:row>
      <xdr:rowOff>28575</xdr:rowOff>
    </xdr:from>
    <xdr:ext cx="257175" cy="314325"/>
    <xdr:sp>
      <xdr:nvSpPr>
        <xdr:cNvPr id="5" name="Shape 5"/>
        <xdr:cNvSpPr txBox="1"/>
      </xdr:nvSpPr>
      <xdr:spPr>
        <a:xfrm>
          <a:off x="5222120" y="3625284"/>
          <a:ext cx="247761" cy="309432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1152525</xdr:colOff>
      <xdr:row>220</xdr:row>
      <xdr:rowOff>47625</xdr:rowOff>
    </xdr:from>
    <xdr:ext cx="257175" cy="304800"/>
    <xdr:sp>
      <xdr:nvSpPr>
        <xdr:cNvPr id="6" name="Shape 6"/>
        <xdr:cNvSpPr txBox="1"/>
      </xdr:nvSpPr>
      <xdr:spPr>
        <a:xfrm>
          <a:off x="5222120" y="3627856"/>
          <a:ext cx="247761" cy="30428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1152525</xdr:colOff>
      <xdr:row>233</xdr:row>
      <xdr:rowOff>57150</xdr:rowOff>
    </xdr:from>
    <xdr:ext cx="257175" cy="295275"/>
    <xdr:sp>
      <xdr:nvSpPr>
        <xdr:cNvPr id="7" name="Shape 7"/>
        <xdr:cNvSpPr txBox="1"/>
      </xdr:nvSpPr>
      <xdr:spPr>
        <a:xfrm>
          <a:off x="5219605" y="3633547"/>
          <a:ext cx="252790" cy="29290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1152525</xdr:colOff>
      <xdr:row>256</xdr:row>
      <xdr:rowOff>19050</xdr:rowOff>
    </xdr:from>
    <xdr:ext cx="257175" cy="333375"/>
    <xdr:sp>
      <xdr:nvSpPr>
        <xdr:cNvPr id="8" name="Shape 8"/>
        <xdr:cNvSpPr txBox="1"/>
      </xdr:nvSpPr>
      <xdr:spPr>
        <a:xfrm>
          <a:off x="5222120" y="3616036"/>
          <a:ext cx="247761" cy="32792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1152525</xdr:colOff>
      <xdr:row>257</xdr:row>
      <xdr:rowOff>38100</xdr:rowOff>
    </xdr:from>
    <xdr:ext cx="257175" cy="333375"/>
    <xdr:sp>
      <xdr:nvSpPr>
        <xdr:cNvPr id="9" name="Shape 9"/>
        <xdr:cNvSpPr txBox="1"/>
      </xdr:nvSpPr>
      <xdr:spPr>
        <a:xfrm>
          <a:off x="5222120" y="3614730"/>
          <a:ext cx="247761" cy="33054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1152525</xdr:colOff>
      <xdr:row>280</xdr:row>
      <xdr:rowOff>47625</xdr:rowOff>
    </xdr:from>
    <xdr:ext cx="257175" cy="314325"/>
    <xdr:sp>
      <xdr:nvSpPr>
        <xdr:cNvPr id="10" name="Shape 10"/>
        <xdr:cNvSpPr txBox="1"/>
      </xdr:nvSpPr>
      <xdr:spPr>
        <a:xfrm>
          <a:off x="5219605" y="3624913"/>
          <a:ext cx="252790" cy="310174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1152525</xdr:colOff>
      <xdr:row>281</xdr:row>
      <xdr:rowOff>47625</xdr:rowOff>
    </xdr:from>
    <xdr:ext cx="257175" cy="323850"/>
    <xdr:sp>
      <xdr:nvSpPr>
        <xdr:cNvPr id="11" name="Shape 11"/>
        <xdr:cNvSpPr txBox="1"/>
      </xdr:nvSpPr>
      <xdr:spPr>
        <a:xfrm>
          <a:off x="5219605" y="3620352"/>
          <a:ext cx="252790" cy="319297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9" displayName="Table_1" id="1">
  <tableColumns count="2">
    <tableColumn name="Family_Att" id="1"/>
    <tableColumn name="Family_Name" id="2"/>
  </tableColumns>
  <tableStyleInfo name="Family-style" showColumnStripes="0" showFirstColumn="1" showLastColumn="1" showRowStripes="1"/>
</table>
</file>

<file path=xl/tables/table2.xml><?xml version="1.0" encoding="utf-8"?>
<table xmlns="http://schemas.openxmlformats.org/spreadsheetml/2006/main" ref="B4:E89" displayName="Table_2" id="2">
  <tableColumns count="4">
    <tableColumn name="Segment Family" id="1"/>
    <tableColumn name="Segment" id="2"/>
    <tableColumn name="Class" id="3"/>
    <tableColumn name="Note" id="4"/>
  </tableColumns>
  <tableStyleInfo name="Segmen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2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9.14"/>
    <col customWidth="1" min="8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</v>
      </c>
      <c r="B5" s="4"/>
      <c r="C5" s="4"/>
      <c r="D5" s="4"/>
      <c r="E5" s="4"/>
      <c r="F5" s="4"/>
      <c r="G5" s="4" t="s">
        <v>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0.71"/>
    <col customWidth="1" min="2" max="2" width="14.14"/>
    <col customWidth="1" min="3" max="3" width="15.57"/>
    <col customWidth="1" min="4" max="4" width="12.29"/>
    <col customWidth="1" min="5" max="5" width="13.14"/>
    <col customWidth="1" min="6" max="6" width="8.71"/>
    <col customWidth="1" min="7" max="7" width="19.29"/>
    <col customWidth="1" min="8" max="8" width="15.29"/>
    <col customWidth="1" min="9" max="9" width="16.57"/>
    <col customWidth="1" min="10" max="10" width="10.43"/>
    <col customWidth="1" min="11" max="11" width="14.43"/>
    <col customWidth="1" min="12" max="12" width="47.29"/>
    <col customWidth="1" min="13" max="13" width="8.71"/>
    <col customWidth="1" min="14" max="14" width="17.14"/>
    <col customWidth="1" min="15" max="15" width="12.86"/>
    <col customWidth="1" min="16" max="16" width="13.57"/>
    <col customWidth="1" min="17" max="17" width="8.29"/>
    <col customWidth="1" min="18" max="18" width="12.29"/>
    <col customWidth="1" min="19" max="26" width="8.71"/>
  </cols>
  <sheetData>
    <row r="1" ht="12.0" customHeight="1">
      <c r="A1" s="5" t="s">
        <v>6</v>
      </c>
      <c r="G1" s="5" t="s">
        <v>7</v>
      </c>
    </row>
    <row r="2" ht="12.0" customHeight="1"/>
    <row r="3" ht="12.0" customHeight="1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</row>
    <row r="4" ht="12.0" hidden="1" customHeight="1">
      <c r="A4" s="5" t="s">
        <v>18</v>
      </c>
      <c r="B4" s="5" t="s">
        <v>19</v>
      </c>
      <c r="C4" s="5" t="s">
        <v>19</v>
      </c>
      <c r="D4" s="5" t="s">
        <v>20</v>
      </c>
      <c r="E4" s="5" t="s">
        <v>21</v>
      </c>
      <c r="G4" s="5" t="s">
        <v>18</v>
      </c>
      <c r="H4" s="5" t="s">
        <v>19</v>
      </c>
      <c r="I4" s="5" t="s">
        <v>19</v>
      </c>
      <c r="J4" s="5" t="s">
        <v>20</v>
      </c>
      <c r="K4" s="5" t="s">
        <v>21</v>
      </c>
      <c r="N4" s="5" t="b">
        <f t="shared" ref="N4:R4" si="1">A4=G4</f>
        <v>1</v>
      </c>
      <c r="O4" s="5" t="b">
        <f t="shared" si="1"/>
        <v>1</v>
      </c>
      <c r="P4" s="5" t="b">
        <f t="shared" si="1"/>
        <v>1</v>
      </c>
      <c r="Q4" s="5" t="b">
        <f t="shared" si="1"/>
        <v>1</v>
      </c>
      <c r="R4" s="5" t="b">
        <f t="shared" si="1"/>
        <v>1</v>
      </c>
    </row>
    <row r="5" ht="12.0" hidden="1" customHeight="1">
      <c r="A5" s="5" t="s">
        <v>18</v>
      </c>
      <c r="B5" s="5" t="s">
        <v>19</v>
      </c>
      <c r="C5" s="5" t="s">
        <v>19</v>
      </c>
      <c r="D5" s="5" t="s">
        <v>20</v>
      </c>
      <c r="E5" s="5" t="s">
        <v>22</v>
      </c>
      <c r="G5" s="5" t="s">
        <v>18</v>
      </c>
      <c r="H5" s="5" t="s">
        <v>19</v>
      </c>
      <c r="I5" s="5" t="s">
        <v>19</v>
      </c>
      <c r="J5" s="5" t="s">
        <v>20</v>
      </c>
      <c r="K5" s="5" t="s">
        <v>22</v>
      </c>
      <c r="N5" s="5" t="b">
        <f t="shared" ref="N5:R5" si="2">A5=G5</f>
        <v>1</v>
      </c>
      <c r="O5" s="5" t="b">
        <f t="shared" si="2"/>
        <v>1</v>
      </c>
      <c r="P5" s="5" t="b">
        <f t="shared" si="2"/>
        <v>1</v>
      </c>
      <c r="Q5" s="5" t="b">
        <f t="shared" si="2"/>
        <v>1</v>
      </c>
      <c r="R5" s="5" t="b">
        <f t="shared" si="2"/>
        <v>1</v>
      </c>
    </row>
    <row r="6" ht="12.0" hidden="1" customHeight="1">
      <c r="A6" s="5" t="s">
        <v>18</v>
      </c>
      <c r="B6" s="5" t="s">
        <v>19</v>
      </c>
      <c r="C6" s="5" t="s">
        <v>19</v>
      </c>
      <c r="D6" s="5" t="s">
        <v>20</v>
      </c>
      <c r="E6" s="5" t="s">
        <v>23</v>
      </c>
      <c r="G6" s="5" t="s">
        <v>18</v>
      </c>
      <c r="H6" s="5" t="s">
        <v>19</v>
      </c>
      <c r="I6" s="5" t="s">
        <v>19</v>
      </c>
      <c r="J6" s="5" t="s">
        <v>20</v>
      </c>
      <c r="K6" s="5" t="s">
        <v>23</v>
      </c>
      <c r="N6" s="5" t="b">
        <f t="shared" ref="N6:R6" si="3">A6=G6</f>
        <v>1</v>
      </c>
      <c r="O6" s="5" t="b">
        <f t="shared" si="3"/>
        <v>1</v>
      </c>
      <c r="P6" s="5" t="b">
        <f t="shared" si="3"/>
        <v>1</v>
      </c>
      <c r="Q6" s="5" t="b">
        <f t="shared" si="3"/>
        <v>1</v>
      </c>
      <c r="R6" s="5" t="b">
        <f t="shared" si="3"/>
        <v>1</v>
      </c>
    </row>
    <row r="7" ht="12.0" hidden="1" customHeight="1">
      <c r="A7" s="5" t="s">
        <v>18</v>
      </c>
      <c r="B7" s="5" t="s">
        <v>19</v>
      </c>
      <c r="C7" s="5" t="s">
        <v>19</v>
      </c>
      <c r="D7" s="5" t="s">
        <v>20</v>
      </c>
      <c r="E7" s="5" t="s">
        <v>24</v>
      </c>
      <c r="G7" s="5" t="s">
        <v>18</v>
      </c>
      <c r="H7" s="5" t="s">
        <v>19</v>
      </c>
      <c r="I7" s="5" t="s">
        <v>19</v>
      </c>
      <c r="J7" s="5" t="s">
        <v>20</v>
      </c>
      <c r="K7" s="5" t="s">
        <v>24</v>
      </c>
      <c r="N7" s="5" t="b">
        <f t="shared" ref="N7:R7" si="4">A7=G7</f>
        <v>1</v>
      </c>
      <c r="O7" s="5" t="b">
        <f t="shared" si="4"/>
        <v>1</v>
      </c>
      <c r="P7" s="5" t="b">
        <f t="shared" si="4"/>
        <v>1</v>
      </c>
      <c r="Q7" s="5" t="b">
        <f t="shared" si="4"/>
        <v>1</v>
      </c>
      <c r="R7" s="5" t="b">
        <f t="shared" si="4"/>
        <v>1</v>
      </c>
    </row>
    <row r="8" ht="12.0" hidden="1" customHeight="1">
      <c r="A8" s="5" t="s">
        <v>18</v>
      </c>
      <c r="B8" s="5" t="s">
        <v>19</v>
      </c>
      <c r="C8" s="5" t="s">
        <v>19</v>
      </c>
      <c r="D8" s="5" t="s">
        <v>25</v>
      </c>
      <c r="E8" s="5" t="s">
        <v>26</v>
      </c>
      <c r="G8" s="5" t="s">
        <v>18</v>
      </c>
      <c r="H8" s="5" t="s">
        <v>19</v>
      </c>
      <c r="I8" s="5" t="s">
        <v>19</v>
      </c>
      <c r="J8" s="5" t="s">
        <v>25</v>
      </c>
      <c r="K8" s="5" t="s">
        <v>26</v>
      </c>
      <c r="N8" s="5" t="b">
        <f t="shared" ref="N8:R8" si="5">A8=G8</f>
        <v>1</v>
      </c>
      <c r="O8" s="5" t="b">
        <f t="shared" si="5"/>
        <v>1</v>
      </c>
      <c r="P8" s="5" t="b">
        <f t="shared" si="5"/>
        <v>1</v>
      </c>
      <c r="Q8" s="5" t="b">
        <f t="shared" si="5"/>
        <v>1</v>
      </c>
      <c r="R8" s="5" t="b">
        <f t="shared" si="5"/>
        <v>1</v>
      </c>
    </row>
    <row r="9" ht="12.0" hidden="1" customHeight="1">
      <c r="A9" s="5" t="s">
        <v>18</v>
      </c>
      <c r="B9" s="5" t="s">
        <v>19</v>
      </c>
      <c r="C9" s="5" t="s">
        <v>19</v>
      </c>
      <c r="D9" s="5" t="s">
        <v>25</v>
      </c>
      <c r="E9" s="5" t="s">
        <v>27</v>
      </c>
      <c r="G9" s="5" t="s">
        <v>18</v>
      </c>
      <c r="H9" s="5" t="s">
        <v>19</v>
      </c>
      <c r="I9" s="5" t="s">
        <v>19</v>
      </c>
      <c r="J9" s="5" t="s">
        <v>25</v>
      </c>
      <c r="K9" s="5" t="s">
        <v>27</v>
      </c>
      <c r="N9" s="5" t="b">
        <f t="shared" ref="N9:R9" si="6">A9=G9</f>
        <v>1</v>
      </c>
      <c r="O9" s="5" t="b">
        <f t="shared" si="6"/>
        <v>1</v>
      </c>
      <c r="P9" s="5" t="b">
        <f t="shared" si="6"/>
        <v>1</v>
      </c>
      <c r="Q9" s="5" t="b">
        <f t="shared" si="6"/>
        <v>1</v>
      </c>
      <c r="R9" s="5" t="b">
        <f t="shared" si="6"/>
        <v>1</v>
      </c>
    </row>
    <row r="10" ht="12.0" hidden="1" customHeight="1">
      <c r="A10" s="5" t="s">
        <v>18</v>
      </c>
      <c r="B10" s="5" t="s">
        <v>19</v>
      </c>
      <c r="C10" s="5" t="s">
        <v>19</v>
      </c>
      <c r="D10" s="5" t="s">
        <v>25</v>
      </c>
      <c r="E10" s="5" t="s">
        <v>28</v>
      </c>
      <c r="G10" s="5" t="s">
        <v>18</v>
      </c>
      <c r="H10" s="5" t="s">
        <v>19</v>
      </c>
      <c r="I10" s="5" t="s">
        <v>19</v>
      </c>
      <c r="J10" s="5" t="s">
        <v>25</v>
      </c>
      <c r="K10" s="5" t="s">
        <v>28</v>
      </c>
      <c r="N10" s="5" t="b">
        <f t="shared" ref="N10:R10" si="7">A10=G10</f>
        <v>1</v>
      </c>
      <c r="O10" s="5" t="b">
        <f t="shared" si="7"/>
        <v>1</v>
      </c>
      <c r="P10" s="5" t="b">
        <f t="shared" si="7"/>
        <v>1</v>
      </c>
      <c r="Q10" s="5" t="b">
        <f t="shared" si="7"/>
        <v>1</v>
      </c>
      <c r="R10" s="5" t="b">
        <f t="shared" si="7"/>
        <v>1</v>
      </c>
    </row>
    <row r="11" ht="12.0" hidden="1" customHeight="1">
      <c r="A11" s="5" t="s">
        <v>18</v>
      </c>
      <c r="B11" s="5" t="s">
        <v>19</v>
      </c>
      <c r="C11" s="5" t="s">
        <v>19</v>
      </c>
      <c r="D11" s="5" t="s">
        <v>25</v>
      </c>
      <c r="E11" s="5" t="s">
        <v>29</v>
      </c>
      <c r="G11" s="5" t="s">
        <v>18</v>
      </c>
      <c r="H11" s="5" t="s">
        <v>19</v>
      </c>
      <c r="I11" s="5" t="s">
        <v>19</v>
      </c>
      <c r="J11" s="5" t="s">
        <v>25</v>
      </c>
      <c r="K11" s="5" t="s">
        <v>29</v>
      </c>
      <c r="N11" s="5" t="b">
        <f t="shared" ref="N11:R11" si="8">A11=G11</f>
        <v>1</v>
      </c>
      <c r="O11" s="5" t="b">
        <f t="shared" si="8"/>
        <v>1</v>
      </c>
      <c r="P11" s="5" t="b">
        <f t="shared" si="8"/>
        <v>1</v>
      </c>
      <c r="Q11" s="5" t="b">
        <f t="shared" si="8"/>
        <v>1</v>
      </c>
      <c r="R11" s="5" t="b">
        <f t="shared" si="8"/>
        <v>1</v>
      </c>
    </row>
    <row r="12" ht="12.0" hidden="1" customHeight="1">
      <c r="A12" s="5" t="s">
        <v>18</v>
      </c>
      <c r="B12" s="5" t="s">
        <v>19</v>
      </c>
      <c r="C12" s="5" t="s">
        <v>19</v>
      </c>
      <c r="D12" s="5" t="s">
        <v>25</v>
      </c>
      <c r="E12" s="5" t="s">
        <v>30</v>
      </c>
      <c r="G12" s="5" t="s">
        <v>18</v>
      </c>
      <c r="H12" s="5" t="s">
        <v>19</v>
      </c>
      <c r="I12" s="5" t="s">
        <v>19</v>
      </c>
      <c r="J12" s="5" t="s">
        <v>25</v>
      </c>
      <c r="K12" s="5" t="s">
        <v>30</v>
      </c>
      <c r="N12" s="5" t="b">
        <f t="shared" ref="N12:R12" si="9">A12=G12</f>
        <v>1</v>
      </c>
      <c r="O12" s="5" t="b">
        <f t="shared" si="9"/>
        <v>1</v>
      </c>
      <c r="P12" s="5" t="b">
        <f t="shared" si="9"/>
        <v>1</v>
      </c>
      <c r="Q12" s="5" t="b">
        <f t="shared" si="9"/>
        <v>1</v>
      </c>
      <c r="R12" s="5" t="b">
        <f t="shared" si="9"/>
        <v>1</v>
      </c>
    </row>
    <row r="13" ht="12.0" hidden="1" customHeight="1">
      <c r="A13" s="5" t="s">
        <v>18</v>
      </c>
      <c r="B13" s="5" t="s">
        <v>19</v>
      </c>
      <c r="C13" s="5" t="s">
        <v>19</v>
      </c>
      <c r="D13" s="5" t="s">
        <v>25</v>
      </c>
      <c r="E13" s="5" t="s">
        <v>31</v>
      </c>
      <c r="G13" s="5" t="s">
        <v>18</v>
      </c>
      <c r="H13" s="5" t="s">
        <v>19</v>
      </c>
      <c r="I13" s="5" t="s">
        <v>19</v>
      </c>
      <c r="J13" s="5" t="s">
        <v>25</v>
      </c>
      <c r="K13" s="5" t="s">
        <v>31</v>
      </c>
      <c r="N13" s="5" t="b">
        <f t="shared" ref="N13:R13" si="10">A13=G13</f>
        <v>1</v>
      </c>
      <c r="O13" s="5" t="b">
        <f t="shared" si="10"/>
        <v>1</v>
      </c>
      <c r="P13" s="5" t="b">
        <f t="shared" si="10"/>
        <v>1</v>
      </c>
      <c r="Q13" s="5" t="b">
        <f t="shared" si="10"/>
        <v>1</v>
      </c>
      <c r="R13" s="5" t="b">
        <f t="shared" si="10"/>
        <v>1</v>
      </c>
    </row>
    <row r="14" ht="12.0" hidden="1" customHeight="1">
      <c r="A14" s="5" t="s">
        <v>18</v>
      </c>
      <c r="B14" s="5" t="s">
        <v>19</v>
      </c>
      <c r="C14" s="5" t="s">
        <v>19</v>
      </c>
      <c r="D14" s="5" t="s">
        <v>32</v>
      </c>
      <c r="E14" s="5" t="s">
        <v>33</v>
      </c>
      <c r="G14" s="5" t="s">
        <v>18</v>
      </c>
      <c r="H14" s="5" t="s">
        <v>19</v>
      </c>
      <c r="I14" s="5" t="s">
        <v>19</v>
      </c>
      <c r="J14" s="5" t="s">
        <v>32</v>
      </c>
      <c r="K14" s="5" t="s">
        <v>33</v>
      </c>
      <c r="N14" s="5" t="b">
        <f t="shared" ref="N14:R14" si="11">A14=G14</f>
        <v>1</v>
      </c>
      <c r="O14" s="5" t="b">
        <f t="shared" si="11"/>
        <v>1</v>
      </c>
      <c r="P14" s="5" t="b">
        <f t="shared" si="11"/>
        <v>1</v>
      </c>
      <c r="Q14" s="5" t="b">
        <f t="shared" si="11"/>
        <v>1</v>
      </c>
      <c r="R14" s="5" t="b">
        <f t="shared" si="11"/>
        <v>1</v>
      </c>
    </row>
    <row r="15" ht="12.0" hidden="1" customHeight="1">
      <c r="A15" s="5" t="s">
        <v>18</v>
      </c>
      <c r="B15" s="5" t="s">
        <v>19</v>
      </c>
      <c r="C15" s="5" t="s">
        <v>19</v>
      </c>
      <c r="D15" s="5" t="s">
        <v>32</v>
      </c>
      <c r="E15" s="5" t="s">
        <v>34</v>
      </c>
      <c r="G15" s="5" t="s">
        <v>18</v>
      </c>
      <c r="H15" s="5" t="s">
        <v>19</v>
      </c>
      <c r="I15" s="5" t="s">
        <v>19</v>
      </c>
      <c r="J15" s="5" t="s">
        <v>32</v>
      </c>
      <c r="K15" s="5" t="s">
        <v>34</v>
      </c>
      <c r="N15" s="5" t="b">
        <f t="shared" ref="N15:R15" si="12">A15=G15</f>
        <v>1</v>
      </c>
      <c r="O15" s="5" t="b">
        <f t="shared" si="12"/>
        <v>1</v>
      </c>
      <c r="P15" s="5" t="b">
        <f t="shared" si="12"/>
        <v>1</v>
      </c>
      <c r="Q15" s="5" t="b">
        <f t="shared" si="12"/>
        <v>1</v>
      </c>
      <c r="R15" s="5" t="b">
        <f t="shared" si="12"/>
        <v>1</v>
      </c>
    </row>
    <row r="16" ht="12.0" hidden="1" customHeight="1">
      <c r="A16" s="5" t="s">
        <v>18</v>
      </c>
      <c r="B16" s="5" t="s">
        <v>19</v>
      </c>
      <c r="C16" s="5" t="s">
        <v>19</v>
      </c>
      <c r="D16" s="5" t="s">
        <v>32</v>
      </c>
      <c r="E16" s="5" t="s">
        <v>35</v>
      </c>
      <c r="G16" s="5" t="s">
        <v>18</v>
      </c>
      <c r="H16" s="5" t="s">
        <v>19</v>
      </c>
      <c r="I16" s="5" t="s">
        <v>19</v>
      </c>
      <c r="J16" s="5" t="s">
        <v>32</v>
      </c>
      <c r="K16" s="5" t="s">
        <v>35</v>
      </c>
      <c r="N16" s="5" t="b">
        <f t="shared" ref="N16:R16" si="13">A16=G16</f>
        <v>1</v>
      </c>
      <c r="O16" s="5" t="b">
        <f t="shared" si="13"/>
        <v>1</v>
      </c>
      <c r="P16" s="5" t="b">
        <f t="shared" si="13"/>
        <v>1</v>
      </c>
      <c r="Q16" s="5" t="b">
        <f t="shared" si="13"/>
        <v>1</v>
      </c>
      <c r="R16" s="5" t="b">
        <f t="shared" si="13"/>
        <v>1</v>
      </c>
    </row>
    <row r="17" ht="12.0" hidden="1" customHeight="1">
      <c r="A17" s="5" t="s">
        <v>18</v>
      </c>
      <c r="B17" s="5" t="s">
        <v>19</v>
      </c>
      <c r="C17" s="5" t="s">
        <v>19</v>
      </c>
      <c r="D17" s="5" t="s">
        <v>32</v>
      </c>
      <c r="E17" s="5" t="s">
        <v>36</v>
      </c>
      <c r="G17" s="5" t="s">
        <v>18</v>
      </c>
      <c r="H17" s="5" t="s">
        <v>19</v>
      </c>
      <c r="I17" s="5" t="s">
        <v>19</v>
      </c>
      <c r="J17" s="5" t="s">
        <v>32</v>
      </c>
      <c r="K17" s="5" t="s">
        <v>36</v>
      </c>
      <c r="N17" s="5" t="b">
        <f t="shared" ref="N17:R17" si="14">A17=G17</f>
        <v>1</v>
      </c>
      <c r="O17" s="5" t="b">
        <f t="shared" si="14"/>
        <v>1</v>
      </c>
      <c r="P17" s="5" t="b">
        <f t="shared" si="14"/>
        <v>1</v>
      </c>
      <c r="Q17" s="5" t="b">
        <f t="shared" si="14"/>
        <v>1</v>
      </c>
      <c r="R17" s="5" t="b">
        <f t="shared" si="14"/>
        <v>1</v>
      </c>
    </row>
    <row r="18" ht="12.0" hidden="1" customHeight="1">
      <c r="A18" s="5" t="s">
        <v>18</v>
      </c>
      <c r="B18" s="5" t="s">
        <v>19</v>
      </c>
      <c r="C18" s="5" t="s">
        <v>19</v>
      </c>
      <c r="D18" s="5" t="s">
        <v>32</v>
      </c>
      <c r="E18" s="5" t="s">
        <v>37</v>
      </c>
      <c r="G18" s="5" t="s">
        <v>18</v>
      </c>
      <c r="H18" s="5" t="s">
        <v>19</v>
      </c>
      <c r="I18" s="5" t="s">
        <v>19</v>
      </c>
      <c r="J18" s="5" t="s">
        <v>32</v>
      </c>
      <c r="K18" s="5" t="s">
        <v>37</v>
      </c>
      <c r="N18" s="5" t="b">
        <f t="shared" ref="N18:R18" si="15">A18=G18</f>
        <v>1</v>
      </c>
      <c r="O18" s="5" t="b">
        <f t="shared" si="15"/>
        <v>1</v>
      </c>
      <c r="P18" s="5" t="b">
        <f t="shared" si="15"/>
        <v>1</v>
      </c>
      <c r="Q18" s="5" t="b">
        <f t="shared" si="15"/>
        <v>1</v>
      </c>
      <c r="R18" s="5" t="b">
        <f t="shared" si="15"/>
        <v>1</v>
      </c>
    </row>
    <row r="19" ht="12.0" hidden="1" customHeight="1">
      <c r="A19" s="5" t="s">
        <v>18</v>
      </c>
      <c r="B19" s="5" t="s">
        <v>19</v>
      </c>
      <c r="C19" s="5" t="s">
        <v>19</v>
      </c>
      <c r="D19" s="5" t="s">
        <v>38</v>
      </c>
      <c r="E19" s="5" t="s">
        <v>39</v>
      </c>
      <c r="G19" s="5" t="s">
        <v>18</v>
      </c>
      <c r="H19" s="5" t="s">
        <v>19</v>
      </c>
      <c r="I19" s="5" t="s">
        <v>19</v>
      </c>
      <c r="J19" s="5" t="s">
        <v>38</v>
      </c>
      <c r="K19" s="5" t="s">
        <v>39</v>
      </c>
      <c r="N19" s="5" t="b">
        <f t="shared" ref="N19:R19" si="16">A19=G19</f>
        <v>1</v>
      </c>
      <c r="O19" s="5" t="b">
        <f t="shared" si="16"/>
        <v>1</v>
      </c>
      <c r="P19" s="5" t="b">
        <f t="shared" si="16"/>
        <v>1</v>
      </c>
      <c r="Q19" s="5" t="b">
        <f t="shared" si="16"/>
        <v>1</v>
      </c>
      <c r="R19" s="5" t="b">
        <f t="shared" si="16"/>
        <v>1</v>
      </c>
    </row>
    <row r="20" ht="12.0" hidden="1" customHeight="1">
      <c r="A20" s="5" t="s">
        <v>18</v>
      </c>
      <c r="B20" s="5" t="s">
        <v>19</v>
      </c>
      <c r="C20" s="5" t="s">
        <v>19</v>
      </c>
      <c r="D20" s="5" t="s">
        <v>38</v>
      </c>
      <c r="E20" s="5" t="s">
        <v>40</v>
      </c>
      <c r="G20" s="5" t="s">
        <v>18</v>
      </c>
      <c r="H20" s="5" t="s">
        <v>19</v>
      </c>
      <c r="I20" s="5" t="s">
        <v>19</v>
      </c>
      <c r="J20" s="5" t="s">
        <v>38</v>
      </c>
      <c r="K20" s="5" t="s">
        <v>40</v>
      </c>
      <c r="N20" s="5" t="b">
        <f t="shared" ref="N20:R20" si="17">A20=G20</f>
        <v>1</v>
      </c>
      <c r="O20" s="5" t="b">
        <f t="shared" si="17"/>
        <v>1</v>
      </c>
      <c r="P20" s="5" t="b">
        <f t="shared" si="17"/>
        <v>1</v>
      </c>
      <c r="Q20" s="5" t="b">
        <f t="shared" si="17"/>
        <v>1</v>
      </c>
      <c r="R20" s="5" t="b">
        <f t="shared" si="17"/>
        <v>1</v>
      </c>
    </row>
    <row r="21" ht="12.0" hidden="1" customHeight="1">
      <c r="A21" s="5" t="s">
        <v>18</v>
      </c>
      <c r="B21" s="5" t="s">
        <v>19</v>
      </c>
      <c r="C21" s="5" t="s">
        <v>19</v>
      </c>
      <c r="D21" s="5" t="s">
        <v>38</v>
      </c>
      <c r="E21" s="5" t="s">
        <v>41</v>
      </c>
      <c r="G21" s="5" t="s">
        <v>18</v>
      </c>
      <c r="H21" s="5" t="s">
        <v>19</v>
      </c>
      <c r="I21" s="5" t="s">
        <v>19</v>
      </c>
      <c r="J21" s="5" t="s">
        <v>38</v>
      </c>
      <c r="K21" s="5" t="s">
        <v>41</v>
      </c>
      <c r="N21" s="5" t="b">
        <f t="shared" ref="N21:R21" si="18">A21=G21</f>
        <v>1</v>
      </c>
      <c r="O21" s="5" t="b">
        <f t="shared" si="18"/>
        <v>1</v>
      </c>
      <c r="P21" s="5" t="b">
        <f t="shared" si="18"/>
        <v>1</v>
      </c>
      <c r="Q21" s="5" t="b">
        <f t="shared" si="18"/>
        <v>1</v>
      </c>
      <c r="R21" s="5" t="b">
        <f t="shared" si="18"/>
        <v>1</v>
      </c>
    </row>
    <row r="22" ht="12.0" hidden="1" customHeight="1">
      <c r="A22" s="5" t="s">
        <v>18</v>
      </c>
      <c r="B22" s="5" t="s">
        <v>19</v>
      </c>
      <c r="C22" s="5" t="s">
        <v>19</v>
      </c>
      <c r="D22" s="5" t="s">
        <v>42</v>
      </c>
      <c r="E22" s="5" t="s">
        <v>43</v>
      </c>
      <c r="G22" s="5" t="s">
        <v>18</v>
      </c>
      <c r="H22" s="5" t="s">
        <v>19</v>
      </c>
      <c r="I22" s="5" t="s">
        <v>19</v>
      </c>
      <c r="J22" s="5" t="s">
        <v>42</v>
      </c>
      <c r="K22" s="5" t="s">
        <v>43</v>
      </c>
      <c r="N22" s="5" t="b">
        <f t="shared" ref="N22:R22" si="19">A22=G22</f>
        <v>1</v>
      </c>
      <c r="O22" s="5" t="b">
        <f t="shared" si="19"/>
        <v>1</v>
      </c>
      <c r="P22" s="5" t="b">
        <f t="shared" si="19"/>
        <v>1</v>
      </c>
      <c r="Q22" s="5" t="b">
        <f t="shared" si="19"/>
        <v>1</v>
      </c>
      <c r="R22" s="5" t="b">
        <f t="shared" si="19"/>
        <v>1</v>
      </c>
    </row>
    <row r="23" ht="12.0" hidden="1" customHeight="1">
      <c r="A23" s="5" t="s">
        <v>18</v>
      </c>
      <c r="B23" s="5" t="s">
        <v>19</v>
      </c>
      <c r="C23" s="5" t="s">
        <v>19</v>
      </c>
      <c r="D23" s="5" t="s">
        <v>42</v>
      </c>
      <c r="E23" s="5" t="s">
        <v>44</v>
      </c>
      <c r="G23" s="5" t="s">
        <v>18</v>
      </c>
      <c r="H23" s="5" t="s">
        <v>19</v>
      </c>
      <c r="I23" s="5" t="s">
        <v>19</v>
      </c>
      <c r="J23" s="5" t="s">
        <v>42</v>
      </c>
      <c r="K23" s="5" t="s">
        <v>44</v>
      </c>
      <c r="N23" s="5" t="b">
        <f t="shared" ref="N23:R23" si="20">A23=G23</f>
        <v>1</v>
      </c>
      <c r="O23" s="5" t="b">
        <f t="shared" si="20"/>
        <v>1</v>
      </c>
      <c r="P23" s="5" t="b">
        <f t="shared" si="20"/>
        <v>1</v>
      </c>
      <c r="Q23" s="5" t="b">
        <f t="shared" si="20"/>
        <v>1</v>
      </c>
      <c r="R23" s="5" t="b">
        <f t="shared" si="20"/>
        <v>1</v>
      </c>
    </row>
    <row r="24" ht="12.0" hidden="1" customHeight="1">
      <c r="A24" s="5" t="s">
        <v>18</v>
      </c>
      <c r="B24" s="5" t="s">
        <v>19</v>
      </c>
      <c r="C24" s="5" t="s">
        <v>19</v>
      </c>
      <c r="D24" s="5" t="s">
        <v>42</v>
      </c>
      <c r="E24" s="5" t="s">
        <v>45</v>
      </c>
      <c r="G24" s="5" t="s">
        <v>18</v>
      </c>
      <c r="H24" s="5" t="s">
        <v>19</v>
      </c>
      <c r="I24" s="5" t="s">
        <v>19</v>
      </c>
      <c r="J24" s="5" t="s">
        <v>42</v>
      </c>
      <c r="K24" s="5" t="s">
        <v>45</v>
      </c>
      <c r="N24" s="5" t="b">
        <f t="shared" ref="N24:R24" si="21">A24=G24</f>
        <v>1</v>
      </c>
      <c r="O24" s="5" t="b">
        <f t="shared" si="21"/>
        <v>1</v>
      </c>
      <c r="P24" s="5" t="b">
        <f t="shared" si="21"/>
        <v>1</v>
      </c>
      <c r="Q24" s="5" t="b">
        <f t="shared" si="21"/>
        <v>1</v>
      </c>
      <c r="R24" s="5" t="b">
        <f t="shared" si="21"/>
        <v>1</v>
      </c>
    </row>
    <row r="25" ht="12.0" hidden="1" customHeight="1">
      <c r="A25" s="5" t="s">
        <v>18</v>
      </c>
      <c r="B25" s="5" t="s">
        <v>19</v>
      </c>
      <c r="C25" s="5" t="s">
        <v>19</v>
      </c>
      <c r="D25" s="5" t="s">
        <v>42</v>
      </c>
      <c r="E25" s="5" t="s">
        <v>46</v>
      </c>
      <c r="G25" s="5" t="s">
        <v>18</v>
      </c>
      <c r="H25" s="5" t="s">
        <v>19</v>
      </c>
      <c r="I25" s="5" t="s">
        <v>19</v>
      </c>
      <c r="J25" s="5" t="s">
        <v>42</v>
      </c>
      <c r="K25" s="5" t="s">
        <v>46</v>
      </c>
      <c r="N25" s="5" t="b">
        <f t="shared" ref="N25:R25" si="22">A25=G25</f>
        <v>1</v>
      </c>
      <c r="O25" s="5" t="b">
        <f t="shared" si="22"/>
        <v>1</v>
      </c>
      <c r="P25" s="5" t="b">
        <f t="shared" si="22"/>
        <v>1</v>
      </c>
      <c r="Q25" s="5" t="b">
        <f t="shared" si="22"/>
        <v>1</v>
      </c>
      <c r="R25" s="5" t="b">
        <f t="shared" si="22"/>
        <v>1</v>
      </c>
    </row>
    <row r="26" ht="12.0" hidden="1" customHeight="1">
      <c r="A26" s="5" t="s">
        <v>18</v>
      </c>
      <c r="B26" s="5" t="s">
        <v>19</v>
      </c>
      <c r="C26" s="5" t="s">
        <v>19</v>
      </c>
      <c r="D26" s="5" t="s">
        <v>47</v>
      </c>
      <c r="E26" s="5" t="s">
        <v>48</v>
      </c>
      <c r="G26" s="5" t="s">
        <v>18</v>
      </c>
      <c r="H26" s="5" t="s">
        <v>19</v>
      </c>
      <c r="I26" s="5" t="s">
        <v>19</v>
      </c>
      <c r="J26" s="5" t="s">
        <v>47</v>
      </c>
      <c r="K26" s="5" t="s">
        <v>48</v>
      </c>
      <c r="N26" s="5" t="b">
        <f t="shared" ref="N26:R26" si="23">A26=G26</f>
        <v>1</v>
      </c>
      <c r="O26" s="5" t="b">
        <f t="shared" si="23"/>
        <v>1</v>
      </c>
      <c r="P26" s="5" t="b">
        <f t="shared" si="23"/>
        <v>1</v>
      </c>
      <c r="Q26" s="5" t="b">
        <f t="shared" si="23"/>
        <v>1</v>
      </c>
      <c r="R26" s="5" t="b">
        <f t="shared" si="23"/>
        <v>1</v>
      </c>
    </row>
    <row r="27" ht="12.0" hidden="1" customHeight="1">
      <c r="A27" s="5" t="s">
        <v>18</v>
      </c>
      <c r="B27" s="5" t="s">
        <v>19</v>
      </c>
      <c r="C27" s="5" t="s">
        <v>19</v>
      </c>
      <c r="D27" s="5" t="s">
        <v>47</v>
      </c>
      <c r="E27" s="5" t="s">
        <v>49</v>
      </c>
      <c r="G27" s="5" t="s">
        <v>18</v>
      </c>
      <c r="H27" s="5" t="s">
        <v>19</v>
      </c>
      <c r="I27" s="5" t="s">
        <v>19</v>
      </c>
      <c r="J27" s="5" t="s">
        <v>47</v>
      </c>
      <c r="K27" s="5" t="s">
        <v>49</v>
      </c>
      <c r="N27" s="5" t="b">
        <f t="shared" ref="N27:R27" si="24">A27=G27</f>
        <v>1</v>
      </c>
      <c r="O27" s="5" t="b">
        <f t="shared" si="24"/>
        <v>1</v>
      </c>
      <c r="P27" s="5" t="b">
        <f t="shared" si="24"/>
        <v>1</v>
      </c>
      <c r="Q27" s="5" t="b">
        <f t="shared" si="24"/>
        <v>1</v>
      </c>
      <c r="R27" s="5" t="b">
        <f t="shared" si="24"/>
        <v>1</v>
      </c>
    </row>
    <row r="28" ht="12.0" hidden="1" customHeight="1">
      <c r="A28" s="5" t="s">
        <v>18</v>
      </c>
      <c r="B28" s="5" t="s">
        <v>19</v>
      </c>
      <c r="C28" s="5" t="s">
        <v>19</v>
      </c>
      <c r="D28" s="5" t="s">
        <v>50</v>
      </c>
      <c r="E28" s="5" t="s">
        <v>51</v>
      </c>
      <c r="G28" s="5" t="s">
        <v>18</v>
      </c>
      <c r="H28" s="5" t="s">
        <v>19</v>
      </c>
      <c r="I28" s="5" t="s">
        <v>19</v>
      </c>
      <c r="J28" s="5" t="s">
        <v>50</v>
      </c>
      <c r="K28" s="5" t="s">
        <v>51</v>
      </c>
      <c r="N28" s="5" t="b">
        <f t="shared" ref="N28:R28" si="25">A28=G28</f>
        <v>1</v>
      </c>
      <c r="O28" s="5" t="b">
        <f t="shared" si="25"/>
        <v>1</v>
      </c>
      <c r="P28" s="5" t="b">
        <f t="shared" si="25"/>
        <v>1</v>
      </c>
      <c r="Q28" s="5" t="b">
        <f t="shared" si="25"/>
        <v>1</v>
      </c>
      <c r="R28" s="5" t="b">
        <f t="shared" si="25"/>
        <v>1</v>
      </c>
    </row>
    <row r="29" ht="12.0" customHeight="1">
      <c r="A29" s="5" t="s">
        <v>18</v>
      </c>
      <c r="B29" s="5" t="s">
        <v>19</v>
      </c>
      <c r="C29" s="5" t="s">
        <v>19</v>
      </c>
      <c r="D29" s="5" t="s">
        <v>50</v>
      </c>
      <c r="E29" s="5" t="s">
        <v>52</v>
      </c>
      <c r="L29" s="5" t="s">
        <v>53</v>
      </c>
      <c r="N29" s="5" t="b">
        <f t="shared" ref="N29:R29" si="26">A29=G29</f>
        <v>0</v>
      </c>
      <c r="O29" s="5" t="b">
        <f t="shared" si="26"/>
        <v>0</v>
      </c>
      <c r="P29" s="5" t="b">
        <f t="shared" si="26"/>
        <v>0</v>
      </c>
      <c r="Q29" s="5" t="b">
        <f t="shared" si="26"/>
        <v>0</v>
      </c>
      <c r="R29" s="5" t="b">
        <f t="shared" si="26"/>
        <v>0</v>
      </c>
    </row>
    <row r="30" ht="12.0" hidden="1" customHeight="1">
      <c r="A30" s="5" t="s">
        <v>18</v>
      </c>
      <c r="B30" s="5" t="s">
        <v>19</v>
      </c>
      <c r="C30" s="5" t="s">
        <v>19</v>
      </c>
      <c r="D30" s="5" t="s">
        <v>50</v>
      </c>
      <c r="E30" s="5" t="s">
        <v>54</v>
      </c>
      <c r="G30" s="5" t="s">
        <v>18</v>
      </c>
      <c r="H30" s="5" t="s">
        <v>19</v>
      </c>
      <c r="I30" s="5" t="s">
        <v>19</v>
      </c>
      <c r="J30" s="5" t="s">
        <v>50</v>
      </c>
      <c r="K30" s="5" t="s">
        <v>54</v>
      </c>
      <c r="N30" s="5" t="b">
        <f t="shared" ref="N30:R30" si="27">A30=G30</f>
        <v>1</v>
      </c>
      <c r="O30" s="5" t="b">
        <f t="shared" si="27"/>
        <v>1</v>
      </c>
      <c r="P30" s="5" t="b">
        <f t="shared" si="27"/>
        <v>1</v>
      </c>
      <c r="Q30" s="5" t="b">
        <f t="shared" si="27"/>
        <v>1</v>
      </c>
      <c r="R30" s="5" t="b">
        <f t="shared" si="27"/>
        <v>1</v>
      </c>
    </row>
    <row r="31" ht="12.0" customHeight="1">
      <c r="A31" s="5" t="s">
        <v>18</v>
      </c>
      <c r="B31" s="5" t="s">
        <v>19</v>
      </c>
      <c r="C31" s="5" t="s">
        <v>19</v>
      </c>
      <c r="D31" s="5" t="s">
        <v>50</v>
      </c>
      <c r="E31" s="5" t="s">
        <v>55</v>
      </c>
      <c r="L31" s="5" t="s">
        <v>53</v>
      </c>
      <c r="N31" s="5" t="b">
        <f t="shared" ref="N31:R31" si="28">A31=G31</f>
        <v>0</v>
      </c>
      <c r="O31" s="5" t="b">
        <f t="shared" si="28"/>
        <v>0</v>
      </c>
      <c r="P31" s="5" t="b">
        <f t="shared" si="28"/>
        <v>0</v>
      </c>
      <c r="Q31" s="5" t="b">
        <f t="shared" si="28"/>
        <v>0</v>
      </c>
      <c r="R31" s="5" t="b">
        <f t="shared" si="28"/>
        <v>0</v>
      </c>
    </row>
    <row r="32" ht="12.0" hidden="1" customHeight="1">
      <c r="A32" s="5" t="s">
        <v>18</v>
      </c>
      <c r="B32" s="5" t="s">
        <v>19</v>
      </c>
      <c r="C32" s="5" t="s">
        <v>19</v>
      </c>
      <c r="D32" s="5" t="s">
        <v>56</v>
      </c>
      <c r="E32" s="5" t="s">
        <v>57</v>
      </c>
      <c r="G32" s="5" t="s">
        <v>18</v>
      </c>
      <c r="H32" s="5" t="s">
        <v>19</v>
      </c>
      <c r="I32" s="5" t="s">
        <v>19</v>
      </c>
      <c r="J32" s="5" t="s">
        <v>56</v>
      </c>
      <c r="K32" s="5" t="s">
        <v>57</v>
      </c>
      <c r="N32" s="5" t="b">
        <f t="shared" ref="N32:R32" si="29">A32=G32</f>
        <v>1</v>
      </c>
      <c r="O32" s="5" t="b">
        <f t="shared" si="29"/>
        <v>1</v>
      </c>
      <c r="P32" s="5" t="b">
        <f t="shared" si="29"/>
        <v>1</v>
      </c>
      <c r="Q32" s="5" t="b">
        <f t="shared" si="29"/>
        <v>1</v>
      </c>
      <c r="R32" s="5" t="b">
        <f t="shared" si="29"/>
        <v>1</v>
      </c>
    </row>
    <row r="33" ht="12.0" hidden="1" customHeight="1">
      <c r="A33" s="5" t="s">
        <v>18</v>
      </c>
      <c r="B33" s="5" t="s">
        <v>19</v>
      </c>
      <c r="C33" s="5" t="s">
        <v>19</v>
      </c>
      <c r="D33" s="5" t="s">
        <v>56</v>
      </c>
      <c r="E33" s="5" t="s">
        <v>58</v>
      </c>
      <c r="G33" s="5" t="s">
        <v>18</v>
      </c>
      <c r="H33" s="5" t="s">
        <v>19</v>
      </c>
      <c r="I33" s="5" t="s">
        <v>19</v>
      </c>
      <c r="J33" s="5" t="s">
        <v>56</v>
      </c>
      <c r="K33" s="5" t="s">
        <v>58</v>
      </c>
      <c r="N33" s="5" t="b">
        <f t="shared" ref="N33:R33" si="30">A33=G33</f>
        <v>1</v>
      </c>
      <c r="O33" s="5" t="b">
        <f t="shared" si="30"/>
        <v>1</v>
      </c>
      <c r="P33" s="5" t="b">
        <f t="shared" si="30"/>
        <v>1</v>
      </c>
      <c r="Q33" s="5" t="b">
        <f t="shared" si="30"/>
        <v>1</v>
      </c>
      <c r="R33" s="5" t="b">
        <f t="shared" si="30"/>
        <v>1</v>
      </c>
    </row>
    <row r="34" ht="12.0" hidden="1" customHeight="1">
      <c r="A34" s="5" t="s">
        <v>18</v>
      </c>
      <c r="B34" s="5" t="s">
        <v>19</v>
      </c>
      <c r="C34" s="5" t="s">
        <v>19</v>
      </c>
      <c r="D34" s="5" t="s">
        <v>56</v>
      </c>
      <c r="E34" s="5" t="s">
        <v>59</v>
      </c>
      <c r="G34" s="5" t="s">
        <v>18</v>
      </c>
      <c r="H34" s="5" t="s">
        <v>19</v>
      </c>
      <c r="I34" s="5" t="s">
        <v>19</v>
      </c>
      <c r="J34" s="5" t="s">
        <v>56</v>
      </c>
      <c r="K34" s="5" t="s">
        <v>59</v>
      </c>
      <c r="N34" s="5" t="b">
        <f t="shared" ref="N34:R34" si="31">A34=G34</f>
        <v>1</v>
      </c>
      <c r="O34" s="5" t="b">
        <f t="shared" si="31"/>
        <v>1</v>
      </c>
      <c r="P34" s="5" t="b">
        <f t="shared" si="31"/>
        <v>1</v>
      </c>
      <c r="Q34" s="5" t="b">
        <f t="shared" si="31"/>
        <v>1</v>
      </c>
      <c r="R34" s="5" t="b">
        <f t="shared" si="31"/>
        <v>1</v>
      </c>
    </row>
    <row r="35" ht="12.0" hidden="1" customHeight="1">
      <c r="A35" s="5" t="s">
        <v>18</v>
      </c>
      <c r="B35" s="5" t="s">
        <v>19</v>
      </c>
      <c r="C35" s="5" t="s">
        <v>19</v>
      </c>
      <c r="D35" s="5" t="s">
        <v>56</v>
      </c>
      <c r="E35" s="5" t="s">
        <v>60</v>
      </c>
      <c r="G35" s="5" t="s">
        <v>18</v>
      </c>
      <c r="H35" s="5" t="s">
        <v>19</v>
      </c>
      <c r="I35" s="5" t="s">
        <v>19</v>
      </c>
      <c r="J35" s="5" t="s">
        <v>56</v>
      </c>
      <c r="K35" s="5" t="s">
        <v>60</v>
      </c>
      <c r="N35" s="5" t="b">
        <f t="shared" ref="N35:R35" si="32">A35=G35</f>
        <v>1</v>
      </c>
      <c r="O35" s="5" t="b">
        <f t="shared" si="32"/>
        <v>1</v>
      </c>
      <c r="P35" s="5" t="b">
        <f t="shared" si="32"/>
        <v>1</v>
      </c>
      <c r="Q35" s="5" t="b">
        <f t="shared" si="32"/>
        <v>1</v>
      </c>
      <c r="R35" s="5" t="b">
        <f t="shared" si="32"/>
        <v>1</v>
      </c>
    </row>
    <row r="36" ht="12.0" hidden="1" customHeight="1">
      <c r="A36" s="5" t="s">
        <v>18</v>
      </c>
      <c r="B36" s="5" t="s">
        <v>19</v>
      </c>
      <c r="C36" s="5" t="s">
        <v>19</v>
      </c>
      <c r="D36" s="5" t="s">
        <v>61</v>
      </c>
      <c r="E36" s="5" t="s">
        <v>62</v>
      </c>
      <c r="G36" s="5" t="s">
        <v>18</v>
      </c>
      <c r="H36" s="5" t="s">
        <v>19</v>
      </c>
      <c r="I36" s="5" t="s">
        <v>19</v>
      </c>
      <c r="J36" s="5" t="s">
        <v>61</v>
      </c>
      <c r="K36" s="5" t="s">
        <v>62</v>
      </c>
      <c r="N36" s="5" t="b">
        <f t="shared" ref="N36:R36" si="33">A36=G36</f>
        <v>1</v>
      </c>
      <c r="O36" s="5" t="b">
        <f t="shared" si="33"/>
        <v>1</v>
      </c>
      <c r="P36" s="5" t="b">
        <f t="shared" si="33"/>
        <v>1</v>
      </c>
      <c r="Q36" s="5" t="b">
        <f t="shared" si="33"/>
        <v>1</v>
      </c>
      <c r="R36" s="5" t="b">
        <f t="shared" si="33"/>
        <v>1</v>
      </c>
    </row>
    <row r="37" ht="12.0" hidden="1" customHeight="1">
      <c r="A37" s="5" t="s">
        <v>18</v>
      </c>
      <c r="B37" s="5" t="s">
        <v>19</v>
      </c>
      <c r="C37" s="5" t="s">
        <v>19</v>
      </c>
      <c r="D37" s="5" t="s">
        <v>63</v>
      </c>
      <c r="E37" s="5" t="s">
        <v>64</v>
      </c>
      <c r="G37" s="5" t="s">
        <v>18</v>
      </c>
      <c r="H37" s="5" t="s">
        <v>19</v>
      </c>
      <c r="I37" s="5" t="s">
        <v>19</v>
      </c>
      <c r="J37" s="5" t="s">
        <v>63</v>
      </c>
      <c r="K37" s="5" t="s">
        <v>64</v>
      </c>
      <c r="N37" s="5" t="b">
        <f t="shared" ref="N37:R37" si="34">A37=G37</f>
        <v>1</v>
      </c>
      <c r="O37" s="5" t="b">
        <f t="shared" si="34"/>
        <v>1</v>
      </c>
      <c r="P37" s="5" t="b">
        <f t="shared" si="34"/>
        <v>1</v>
      </c>
      <c r="Q37" s="5" t="b">
        <f t="shared" si="34"/>
        <v>1</v>
      </c>
      <c r="R37" s="5" t="b">
        <f t="shared" si="34"/>
        <v>1</v>
      </c>
    </row>
    <row r="38" ht="12.0" hidden="1" customHeight="1">
      <c r="A38" s="5" t="s">
        <v>18</v>
      </c>
      <c r="B38" s="5" t="s">
        <v>19</v>
      </c>
      <c r="C38" s="5" t="s">
        <v>19</v>
      </c>
      <c r="D38" s="5" t="s">
        <v>63</v>
      </c>
      <c r="E38" s="5" t="s">
        <v>65</v>
      </c>
      <c r="G38" s="5" t="s">
        <v>18</v>
      </c>
      <c r="H38" s="5" t="s">
        <v>19</v>
      </c>
      <c r="I38" s="5" t="s">
        <v>19</v>
      </c>
      <c r="J38" s="5" t="s">
        <v>63</v>
      </c>
      <c r="K38" s="5" t="s">
        <v>65</v>
      </c>
      <c r="N38" s="5" t="b">
        <f t="shared" ref="N38:R38" si="35">A38=G38</f>
        <v>1</v>
      </c>
      <c r="O38" s="5" t="b">
        <f t="shared" si="35"/>
        <v>1</v>
      </c>
      <c r="P38" s="5" t="b">
        <f t="shared" si="35"/>
        <v>1</v>
      </c>
      <c r="Q38" s="5" t="b">
        <f t="shared" si="35"/>
        <v>1</v>
      </c>
      <c r="R38" s="5" t="b">
        <f t="shared" si="35"/>
        <v>1</v>
      </c>
    </row>
    <row r="39" ht="12.0" hidden="1" customHeight="1">
      <c r="A39" s="5" t="s">
        <v>18</v>
      </c>
      <c r="B39" s="5" t="s">
        <v>19</v>
      </c>
      <c r="C39" s="5" t="s">
        <v>19</v>
      </c>
      <c r="D39" s="5" t="s">
        <v>63</v>
      </c>
      <c r="E39" s="5" t="s">
        <v>66</v>
      </c>
      <c r="G39" s="5" t="s">
        <v>18</v>
      </c>
      <c r="H39" s="5" t="s">
        <v>19</v>
      </c>
      <c r="I39" s="5" t="s">
        <v>19</v>
      </c>
      <c r="J39" s="5" t="s">
        <v>63</v>
      </c>
      <c r="K39" s="5" t="s">
        <v>66</v>
      </c>
      <c r="N39" s="5" t="b">
        <f t="shared" ref="N39:R39" si="36">A39=G39</f>
        <v>1</v>
      </c>
      <c r="O39" s="5" t="b">
        <f t="shared" si="36"/>
        <v>1</v>
      </c>
      <c r="P39" s="5" t="b">
        <f t="shared" si="36"/>
        <v>1</v>
      </c>
      <c r="Q39" s="5" t="b">
        <f t="shared" si="36"/>
        <v>1</v>
      </c>
      <c r="R39" s="5" t="b">
        <f t="shared" si="36"/>
        <v>1</v>
      </c>
    </row>
    <row r="40" ht="12.0" customHeight="1">
      <c r="A40" s="5" t="s">
        <v>18</v>
      </c>
      <c r="B40" s="5" t="s">
        <v>19</v>
      </c>
      <c r="C40" s="5" t="s">
        <v>19</v>
      </c>
      <c r="D40" s="5" t="s">
        <v>63</v>
      </c>
      <c r="E40" s="5" t="s">
        <v>67</v>
      </c>
      <c r="L40" s="5" t="s">
        <v>53</v>
      </c>
      <c r="N40" s="5" t="b">
        <f t="shared" ref="N40:R40" si="37">A40=G40</f>
        <v>0</v>
      </c>
      <c r="O40" s="5" t="b">
        <f t="shared" si="37"/>
        <v>0</v>
      </c>
      <c r="P40" s="5" t="b">
        <f t="shared" si="37"/>
        <v>0</v>
      </c>
      <c r="Q40" s="5" t="b">
        <f t="shared" si="37"/>
        <v>0</v>
      </c>
      <c r="R40" s="5" t="b">
        <f t="shared" si="37"/>
        <v>0</v>
      </c>
    </row>
    <row r="41" ht="12.0" hidden="1" customHeight="1">
      <c r="A41" s="5" t="s">
        <v>18</v>
      </c>
      <c r="B41" s="5" t="s">
        <v>19</v>
      </c>
      <c r="C41" s="5" t="s">
        <v>19</v>
      </c>
      <c r="D41" s="5" t="s">
        <v>63</v>
      </c>
      <c r="E41" s="5" t="s">
        <v>68</v>
      </c>
      <c r="G41" s="5" t="s">
        <v>18</v>
      </c>
      <c r="H41" s="5" t="s">
        <v>19</v>
      </c>
      <c r="I41" s="5" t="s">
        <v>19</v>
      </c>
      <c r="J41" s="5" t="s">
        <v>63</v>
      </c>
      <c r="K41" s="5" t="s">
        <v>68</v>
      </c>
      <c r="N41" s="5" t="b">
        <f t="shared" ref="N41:R41" si="38">A41=G41</f>
        <v>1</v>
      </c>
      <c r="O41" s="5" t="b">
        <f t="shared" si="38"/>
        <v>1</v>
      </c>
      <c r="P41" s="5" t="b">
        <f t="shared" si="38"/>
        <v>1</v>
      </c>
      <c r="Q41" s="5" t="b">
        <f t="shared" si="38"/>
        <v>1</v>
      </c>
      <c r="R41" s="5" t="b">
        <f t="shared" si="38"/>
        <v>1</v>
      </c>
    </row>
    <row r="42" ht="12.0" customHeight="1">
      <c r="A42" s="5" t="s">
        <v>18</v>
      </c>
      <c r="B42" s="5" t="s">
        <v>19</v>
      </c>
      <c r="C42" s="5" t="s">
        <v>19</v>
      </c>
      <c r="D42" s="5" t="s">
        <v>63</v>
      </c>
      <c r="E42" s="5" t="s">
        <v>69</v>
      </c>
      <c r="L42" s="5" t="s">
        <v>53</v>
      </c>
      <c r="N42" s="5" t="b">
        <f t="shared" ref="N42:R42" si="39">A42=G42</f>
        <v>0</v>
      </c>
      <c r="O42" s="5" t="b">
        <f t="shared" si="39"/>
        <v>0</v>
      </c>
      <c r="P42" s="5" t="b">
        <f t="shared" si="39"/>
        <v>0</v>
      </c>
      <c r="Q42" s="5" t="b">
        <f t="shared" si="39"/>
        <v>0</v>
      </c>
      <c r="R42" s="5" t="b">
        <f t="shared" si="39"/>
        <v>0</v>
      </c>
    </row>
    <row r="43" ht="12.0" hidden="1" customHeight="1">
      <c r="A43" s="5" t="s">
        <v>18</v>
      </c>
      <c r="B43" s="5" t="s">
        <v>19</v>
      </c>
      <c r="C43" s="5" t="s">
        <v>19</v>
      </c>
      <c r="D43" s="5" t="s">
        <v>70</v>
      </c>
      <c r="E43" s="5" t="s">
        <v>71</v>
      </c>
      <c r="G43" s="5" t="s">
        <v>18</v>
      </c>
      <c r="H43" s="5" t="s">
        <v>19</v>
      </c>
      <c r="I43" s="5" t="s">
        <v>19</v>
      </c>
      <c r="J43" s="5" t="s">
        <v>70</v>
      </c>
      <c r="K43" s="5" t="s">
        <v>71</v>
      </c>
      <c r="N43" s="5" t="b">
        <f t="shared" ref="N43:R43" si="40">A43=G43</f>
        <v>1</v>
      </c>
      <c r="O43" s="5" t="b">
        <f t="shared" si="40"/>
        <v>1</v>
      </c>
      <c r="P43" s="5" t="b">
        <f t="shared" si="40"/>
        <v>1</v>
      </c>
      <c r="Q43" s="5" t="b">
        <f t="shared" si="40"/>
        <v>1</v>
      </c>
      <c r="R43" s="5" t="b">
        <f t="shared" si="40"/>
        <v>1</v>
      </c>
    </row>
    <row r="44" ht="12.0" hidden="1" customHeight="1">
      <c r="A44" s="5" t="s">
        <v>18</v>
      </c>
      <c r="B44" s="5" t="s">
        <v>19</v>
      </c>
      <c r="C44" s="5" t="s">
        <v>19</v>
      </c>
      <c r="D44" s="5" t="s">
        <v>70</v>
      </c>
      <c r="E44" s="5" t="s">
        <v>72</v>
      </c>
      <c r="G44" s="5" t="s">
        <v>18</v>
      </c>
      <c r="H44" s="5" t="s">
        <v>19</v>
      </c>
      <c r="I44" s="5" t="s">
        <v>19</v>
      </c>
      <c r="J44" s="5" t="s">
        <v>70</v>
      </c>
      <c r="K44" s="5" t="s">
        <v>72</v>
      </c>
      <c r="N44" s="5" t="b">
        <f t="shared" ref="N44:R44" si="41">A44=G44</f>
        <v>1</v>
      </c>
      <c r="O44" s="5" t="b">
        <f t="shared" si="41"/>
        <v>1</v>
      </c>
      <c r="P44" s="5" t="b">
        <f t="shared" si="41"/>
        <v>1</v>
      </c>
      <c r="Q44" s="5" t="b">
        <f t="shared" si="41"/>
        <v>1</v>
      </c>
      <c r="R44" s="5" t="b">
        <f t="shared" si="41"/>
        <v>1</v>
      </c>
    </row>
    <row r="45" ht="12.0" hidden="1" customHeight="1">
      <c r="A45" s="5" t="s">
        <v>18</v>
      </c>
      <c r="B45" s="5" t="s">
        <v>19</v>
      </c>
      <c r="C45" s="5" t="s">
        <v>19</v>
      </c>
      <c r="D45" s="5" t="s">
        <v>70</v>
      </c>
      <c r="E45" s="5" t="s">
        <v>73</v>
      </c>
      <c r="G45" s="5" t="s">
        <v>18</v>
      </c>
      <c r="H45" s="5" t="s">
        <v>19</v>
      </c>
      <c r="I45" s="5" t="s">
        <v>19</v>
      </c>
      <c r="J45" s="5" t="s">
        <v>70</v>
      </c>
      <c r="K45" s="5" t="s">
        <v>73</v>
      </c>
      <c r="N45" s="5" t="b">
        <f t="shared" ref="N45:R45" si="42">A45=G45</f>
        <v>1</v>
      </c>
      <c r="O45" s="5" t="b">
        <f t="shared" si="42"/>
        <v>1</v>
      </c>
      <c r="P45" s="5" t="b">
        <f t="shared" si="42"/>
        <v>1</v>
      </c>
      <c r="Q45" s="5" t="b">
        <f t="shared" si="42"/>
        <v>1</v>
      </c>
      <c r="R45" s="5" t="b">
        <f t="shared" si="42"/>
        <v>1</v>
      </c>
    </row>
    <row r="46" ht="12.0" hidden="1" customHeight="1">
      <c r="A46" s="5" t="s">
        <v>18</v>
      </c>
      <c r="B46" s="5" t="s">
        <v>19</v>
      </c>
      <c r="C46" s="5" t="s">
        <v>19</v>
      </c>
      <c r="D46" s="5" t="s">
        <v>70</v>
      </c>
      <c r="E46" s="5" t="s">
        <v>74</v>
      </c>
      <c r="G46" s="5" t="s">
        <v>18</v>
      </c>
      <c r="H46" s="5" t="s">
        <v>19</v>
      </c>
      <c r="I46" s="5" t="s">
        <v>19</v>
      </c>
      <c r="J46" s="5" t="s">
        <v>70</v>
      </c>
      <c r="K46" s="5" t="s">
        <v>74</v>
      </c>
      <c r="N46" s="5" t="b">
        <f t="shared" ref="N46:R46" si="43">A46=G46</f>
        <v>1</v>
      </c>
      <c r="O46" s="5" t="b">
        <f t="shared" si="43"/>
        <v>1</v>
      </c>
      <c r="P46" s="5" t="b">
        <f t="shared" si="43"/>
        <v>1</v>
      </c>
      <c r="Q46" s="5" t="b">
        <f t="shared" si="43"/>
        <v>1</v>
      </c>
      <c r="R46" s="5" t="b">
        <f t="shared" si="43"/>
        <v>1</v>
      </c>
    </row>
    <row r="47" ht="12.0" hidden="1" customHeight="1">
      <c r="A47" s="5" t="s">
        <v>18</v>
      </c>
      <c r="B47" s="5" t="s">
        <v>19</v>
      </c>
      <c r="C47" s="5" t="s">
        <v>19</v>
      </c>
      <c r="D47" s="5" t="s">
        <v>70</v>
      </c>
      <c r="E47" s="5" t="s">
        <v>75</v>
      </c>
      <c r="G47" s="5" t="s">
        <v>18</v>
      </c>
      <c r="H47" s="5" t="s">
        <v>19</v>
      </c>
      <c r="I47" s="5" t="s">
        <v>19</v>
      </c>
      <c r="J47" s="5" t="s">
        <v>70</v>
      </c>
      <c r="K47" s="5" t="s">
        <v>75</v>
      </c>
      <c r="N47" s="5" t="b">
        <f t="shared" ref="N47:R47" si="44">A47=G47</f>
        <v>1</v>
      </c>
      <c r="O47" s="5" t="b">
        <f t="shared" si="44"/>
        <v>1</v>
      </c>
      <c r="P47" s="5" t="b">
        <f t="shared" si="44"/>
        <v>1</v>
      </c>
      <c r="Q47" s="5" t="b">
        <f t="shared" si="44"/>
        <v>1</v>
      </c>
      <c r="R47" s="5" t="b">
        <f t="shared" si="44"/>
        <v>1</v>
      </c>
    </row>
    <row r="48" ht="12.0" hidden="1" customHeight="1">
      <c r="A48" s="5" t="s">
        <v>18</v>
      </c>
      <c r="B48" s="5" t="s">
        <v>19</v>
      </c>
      <c r="C48" s="5" t="s">
        <v>19</v>
      </c>
      <c r="D48" s="5" t="s">
        <v>70</v>
      </c>
      <c r="E48" s="5" t="s">
        <v>76</v>
      </c>
      <c r="G48" s="5" t="s">
        <v>18</v>
      </c>
      <c r="H48" s="5" t="s">
        <v>19</v>
      </c>
      <c r="I48" s="5" t="s">
        <v>19</v>
      </c>
      <c r="J48" s="5" t="s">
        <v>70</v>
      </c>
      <c r="K48" s="5" t="s">
        <v>76</v>
      </c>
      <c r="N48" s="5" t="b">
        <f t="shared" ref="N48:R48" si="45">A48=G48</f>
        <v>1</v>
      </c>
      <c r="O48" s="5" t="b">
        <f t="shared" si="45"/>
        <v>1</v>
      </c>
      <c r="P48" s="5" t="b">
        <f t="shared" si="45"/>
        <v>1</v>
      </c>
      <c r="Q48" s="5" t="b">
        <f t="shared" si="45"/>
        <v>1</v>
      </c>
      <c r="R48" s="5" t="b">
        <f t="shared" si="45"/>
        <v>1</v>
      </c>
    </row>
    <row r="49" ht="12.0" hidden="1" customHeight="1">
      <c r="A49" s="5" t="s">
        <v>18</v>
      </c>
      <c r="B49" s="5" t="s">
        <v>19</v>
      </c>
      <c r="C49" s="5" t="s">
        <v>19</v>
      </c>
      <c r="D49" s="5" t="s">
        <v>70</v>
      </c>
      <c r="E49" s="5" t="s">
        <v>77</v>
      </c>
      <c r="G49" s="5" t="s">
        <v>18</v>
      </c>
      <c r="H49" s="5" t="s">
        <v>19</v>
      </c>
      <c r="I49" s="5" t="s">
        <v>19</v>
      </c>
      <c r="J49" s="5" t="s">
        <v>70</v>
      </c>
      <c r="K49" s="5" t="s">
        <v>77</v>
      </c>
      <c r="N49" s="5" t="b">
        <f t="shared" ref="N49:R49" si="46">A49=G49</f>
        <v>1</v>
      </c>
      <c r="O49" s="5" t="b">
        <f t="shared" si="46"/>
        <v>1</v>
      </c>
      <c r="P49" s="5" t="b">
        <f t="shared" si="46"/>
        <v>1</v>
      </c>
      <c r="Q49" s="5" t="b">
        <f t="shared" si="46"/>
        <v>1</v>
      </c>
      <c r="R49" s="5" t="b">
        <f t="shared" si="46"/>
        <v>1</v>
      </c>
    </row>
    <row r="50" ht="12.0" hidden="1" customHeight="1">
      <c r="A50" s="5" t="s">
        <v>18</v>
      </c>
      <c r="B50" s="5" t="s">
        <v>19</v>
      </c>
      <c r="C50" s="5" t="s">
        <v>19</v>
      </c>
      <c r="D50" s="5" t="s">
        <v>78</v>
      </c>
      <c r="E50" s="5" t="s">
        <v>79</v>
      </c>
      <c r="G50" s="5" t="s">
        <v>18</v>
      </c>
      <c r="H50" s="5" t="s">
        <v>19</v>
      </c>
      <c r="I50" s="5" t="s">
        <v>19</v>
      </c>
      <c r="J50" s="5" t="s">
        <v>78</v>
      </c>
      <c r="K50" s="5" t="s">
        <v>79</v>
      </c>
      <c r="N50" s="5" t="b">
        <f t="shared" ref="N50:R50" si="47">A50=G50</f>
        <v>1</v>
      </c>
      <c r="O50" s="5" t="b">
        <f t="shared" si="47"/>
        <v>1</v>
      </c>
      <c r="P50" s="5" t="b">
        <f t="shared" si="47"/>
        <v>1</v>
      </c>
      <c r="Q50" s="5" t="b">
        <f t="shared" si="47"/>
        <v>1</v>
      </c>
      <c r="R50" s="5" t="b">
        <f t="shared" si="47"/>
        <v>1</v>
      </c>
    </row>
    <row r="51" ht="12.0" hidden="1" customHeight="1">
      <c r="A51" s="5" t="s">
        <v>18</v>
      </c>
      <c r="B51" s="5" t="s">
        <v>19</v>
      </c>
      <c r="C51" s="5" t="s">
        <v>19</v>
      </c>
      <c r="D51" s="5" t="s">
        <v>78</v>
      </c>
      <c r="E51" s="5" t="s">
        <v>80</v>
      </c>
      <c r="G51" s="5" t="s">
        <v>18</v>
      </c>
      <c r="H51" s="5" t="s">
        <v>19</v>
      </c>
      <c r="I51" s="5" t="s">
        <v>19</v>
      </c>
      <c r="J51" s="5" t="s">
        <v>78</v>
      </c>
      <c r="K51" s="5" t="s">
        <v>80</v>
      </c>
      <c r="N51" s="5" t="b">
        <f t="shared" ref="N51:R51" si="48">A51=G51</f>
        <v>1</v>
      </c>
      <c r="O51" s="5" t="b">
        <f t="shared" si="48"/>
        <v>1</v>
      </c>
      <c r="P51" s="5" t="b">
        <f t="shared" si="48"/>
        <v>1</v>
      </c>
      <c r="Q51" s="5" t="b">
        <f t="shared" si="48"/>
        <v>1</v>
      </c>
      <c r="R51" s="5" t="b">
        <f t="shared" si="48"/>
        <v>1</v>
      </c>
    </row>
    <row r="52" ht="12.0" hidden="1" customHeight="1">
      <c r="A52" s="5" t="s">
        <v>18</v>
      </c>
      <c r="B52" s="5" t="s">
        <v>19</v>
      </c>
      <c r="C52" s="5" t="s">
        <v>19</v>
      </c>
      <c r="D52" s="5" t="s">
        <v>78</v>
      </c>
      <c r="E52" s="5" t="s">
        <v>81</v>
      </c>
      <c r="G52" s="5" t="s">
        <v>18</v>
      </c>
      <c r="H52" s="5" t="s">
        <v>19</v>
      </c>
      <c r="I52" s="5" t="s">
        <v>19</v>
      </c>
      <c r="J52" s="5" t="s">
        <v>78</v>
      </c>
      <c r="K52" s="5" t="s">
        <v>81</v>
      </c>
      <c r="N52" s="5" t="b">
        <f t="shared" ref="N52:R52" si="49">A52=G52</f>
        <v>1</v>
      </c>
      <c r="O52" s="5" t="b">
        <f t="shared" si="49"/>
        <v>1</v>
      </c>
      <c r="P52" s="5" t="b">
        <f t="shared" si="49"/>
        <v>1</v>
      </c>
      <c r="Q52" s="5" t="b">
        <f t="shared" si="49"/>
        <v>1</v>
      </c>
      <c r="R52" s="5" t="b">
        <f t="shared" si="49"/>
        <v>1</v>
      </c>
    </row>
    <row r="53" ht="12.0" hidden="1" customHeight="1">
      <c r="A53" s="5" t="s">
        <v>18</v>
      </c>
      <c r="B53" s="5" t="s">
        <v>19</v>
      </c>
      <c r="C53" s="5" t="s">
        <v>19</v>
      </c>
      <c r="D53" s="5" t="s">
        <v>78</v>
      </c>
      <c r="E53" s="5" t="s">
        <v>82</v>
      </c>
      <c r="G53" s="5" t="s">
        <v>18</v>
      </c>
      <c r="H53" s="5" t="s">
        <v>19</v>
      </c>
      <c r="I53" s="5" t="s">
        <v>19</v>
      </c>
      <c r="J53" s="5" t="s">
        <v>78</v>
      </c>
      <c r="K53" s="5" t="s">
        <v>82</v>
      </c>
      <c r="N53" s="5" t="b">
        <f t="shared" ref="N53:R53" si="50">A53=G53</f>
        <v>1</v>
      </c>
      <c r="O53" s="5" t="b">
        <f t="shared" si="50"/>
        <v>1</v>
      </c>
      <c r="P53" s="5" t="b">
        <f t="shared" si="50"/>
        <v>1</v>
      </c>
      <c r="Q53" s="5" t="b">
        <f t="shared" si="50"/>
        <v>1</v>
      </c>
      <c r="R53" s="5" t="b">
        <f t="shared" si="50"/>
        <v>1</v>
      </c>
    </row>
    <row r="54" ht="12.0" hidden="1" customHeight="1">
      <c r="A54" s="5" t="s">
        <v>18</v>
      </c>
      <c r="B54" s="5" t="s">
        <v>19</v>
      </c>
      <c r="C54" s="5" t="s">
        <v>19</v>
      </c>
      <c r="D54" s="5" t="s">
        <v>83</v>
      </c>
      <c r="E54" s="5" t="s">
        <v>84</v>
      </c>
      <c r="G54" s="5" t="s">
        <v>18</v>
      </c>
      <c r="H54" s="5" t="s">
        <v>19</v>
      </c>
      <c r="I54" s="5" t="s">
        <v>19</v>
      </c>
      <c r="J54" s="5" t="s">
        <v>83</v>
      </c>
      <c r="K54" s="5" t="s">
        <v>84</v>
      </c>
      <c r="N54" s="5" t="b">
        <f t="shared" ref="N54:R54" si="51">A54=G54</f>
        <v>1</v>
      </c>
      <c r="O54" s="5" t="b">
        <f t="shared" si="51"/>
        <v>1</v>
      </c>
      <c r="P54" s="5" t="b">
        <f t="shared" si="51"/>
        <v>1</v>
      </c>
      <c r="Q54" s="5" t="b">
        <f t="shared" si="51"/>
        <v>1</v>
      </c>
      <c r="R54" s="5" t="b">
        <f t="shared" si="51"/>
        <v>1</v>
      </c>
    </row>
    <row r="55" ht="12.0" hidden="1" customHeight="1">
      <c r="A55" s="5" t="s">
        <v>18</v>
      </c>
      <c r="B55" s="5" t="s">
        <v>19</v>
      </c>
      <c r="C55" s="5" t="s">
        <v>19</v>
      </c>
      <c r="D55" s="5" t="s">
        <v>83</v>
      </c>
      <c r="E55" s="5" t="s">
        <v>85</v>
      </c>
      <c r="G55" s="5" t="s">
        <v>18</v>
      </c>
      <c r="H55" s="5" t="s">
        <v>19</v>
      </c>
      <c r="I55" s="5" t="s">
        <v>19</v>
      </c>
      <c r="J55" s="5" t="s">
        <v>83</v>
      </c>
      <c r="K55" s="5" t="s">
        <v>85</v>
      </c>
      <c r="N55" s="5" t="b">
        <f t="shared" ref="N55:R55" si="52">A55=G55</f>
        <v>1</v>
      </c>
      <c r="O55" s="5" t="b">
        <f t="shared" si="52"/>
        <v>1</v>
      </c>
      <c r="P55" s="5" t="b">
        <f t="shared" si="52"/>
        <v>1</v>
      </c>
      <c r="Q55" s="5" t="b">
        <f t="shared" si="52"/>
        <v>1</v>
      </c>
      <c r="R55" s="5" t="b">
        <f t="shared" si="52"/>
        <v>1</v>
      </c>
    </row>
    <row r="56" ht="12.0" hidden="1" customHeight="1">
      <c r="A56" s="5" t="s">
        <v>18</v>
      </c>
      <c r="B56" s="5" t="s">
        <v>86</v>
      </c>
      <c r="C56" s="5" t="s">
        <v>86</v>
      </c>
      <c r="D56" s="5" t="s">
        <v>87</v>
      </c>
      <c r="E56" s="5" t="s">
        <v>88</v>
      </c>
      <c r="G56" s="5" t="s">
        <v>18</v>
      </c>
      <c r="H56" s="5" t="s">
        <v>86</v>
      </c>
      <c r="I56" s="5" t="s">
        <v>86</v>
      </c>
      <c r="J56" s="5" t="s">
        <v>87</v>
      </c>
      <c r="K56" s="5" t="s">
        <v>88</v>
      </c>
      <c r="N56" s="5" t="b">
        <f t="shared" ref="N56:R56" si="53">A56=G56</f>
        <v>1</v>
      </c>
      <c r="O56" s="5" t="b">
        <f t="shared" si="53"/>
        <v>1</v>
      </c>
      <c r="P56" s="5" t="b">
        <f t="shared" si="53"/>
        <v>1</v>
      </c>
      <c r="Q56" s="5" t="b">
        <f t="shared" si="53"/>
        <v>1</v>
      </c>
      <c r="R56" s="5" t="b">
        <f t="shared" si="53"/>
        <v>1</v>
      </c>
    </row>
    <row r="57" ht="12.0" hidden="1" customHeight="1">
      <c r="A57" s="5" t="s">
        <v>18</v>
      </c>
      <c r="B57" s="5" t="s">
        <v>86</v>
      </c>
      <c r="C57" s="5" t="s">
        <v>86</v>
      </c>
      <c r="D57" s="5" t="s">
        <v>87</v>
      </c>
      <c r="E57" s="5" t="s">
        <v>89</v>
      </c>
      <c r="G57" s="5" t="s">
        <v>18</v>
      </c>
      <c r="H57" s="5" t="s">
        <v>86</v>
      </c>
      <c r="I57" s="5" t="s">
        <v>86</v>
      </c>
      <c r="J57" s="5" t="s">
        <v>87</v>
      </c>
      <c r="K57" s="5" t="s">
        <v>89</v>
      </c>
      <c r="N57" s="5" t="b">
        <f t="shared" ref="N57:R57" si="54">A57=G57</f>
        <v>1</v>
      </c>
      <c r="O57" s="5" t="b">
        <f t="shared" si="54"/>
        <v>1</v>
      </c>
      <c r="P57" s="5" t="b">
        <f t="shared" si="54"/>
        <v>1</v>
      </c>
      <c r="Q57" s="5" t="b">
        <f t="shared" si="54"/>
        <v>1</v>
      </c>
      <c r="R57" s="5" t="b">
        <f t="shared" si="54"/>
        <v>1</v>
      </c>
    </row>
    <row r="58" ht="12.0" hidden="1" customHeight="1">
      <c r="A58" s="5" t="s">
        <v>18</v>
      </c>
      <c r="B58" s="5" t="s">
        <v>86</v>
      </c>
      <c r="C58" s="5" t="s">
        <v>86</v>
      </c>
      <c r="D58" s="5" t="s">
        <v>87</v>
      </c>
      <c r="E58" s="5" t="s">
        <v>90</v>
      </c>
      <c r="G58" s="5" t="s">
        <v>18</v>
      </c>
      <c r="H58" s="5" t="s">
        <v>86</v>
      </c>
      <c r="I58" s="5" t="s">
        <v>86</v>
      </c>
      <c r="J58" s="5" t="s">
        <v>87</v>
      </c>
      <c r="K58" s="5" t="s">
        <v>90</v>
      </c>
      <c r="N58" s="5" t="b">
        <f t="shared" ref="N58:R58" si="55">A58=G58</f>
        <v>1</v>
      </c>
      <c r="O58" s="5" t="b">
        <f t="shared" si="55"/>
        <v>1</v>
      </c>
      <c r="P58" s="5" t="b">
        <f t="shared" si="55"/>
        <v>1</v>
      </c>
      <c r="Q58" s="5" t="b">
        <f t="shared" si="55"/>
        <v>1</v>
      </c>
      <c r="R58" s="5" t="b">
        <f t="shared" si="55"/>
        <v>1</v>
      </c>
    </row>
    <row r="59" ht="12.0" hidden="1" customHeight="1">
      <c r="A59" s="5" t="s">
        <v>18</v>
      </c>
      <c r="B59" s="5" t="s">
        <v>86</v>
      </c>
      <c r="C59" s="5" t="s">
        <v>86</v>
      </c>
      <c r="D59" s="5" t="s">
        <v>87</v>
      </c>
      <c r="E59" s="5" t="s">
        <v>91</v>
      </c>
      <c r="G59" s="5" t="s">
        <v>18</v>
      </c>
      <c r="H59" s="5" t="s">
        <v>86</v>
      </c>
      <c r="I59" s="5" t="s">
        <v>86</v>
      </c>
      <c r="J59" s="5" t="s">
        <v>87</v>
      </c>
      <c r="K59" s="5" t="s">
        <v>91</v>
      </c>
      <c r="N59" s="5" t="b">
        <f t="shared" ref="N59:R59" si="56">A59=G59</f>
        <v>1</v>
      </c>
      <c r="O59" s="5" t="b">
        <f t="shared" si="56"/>
        <v>1</v>
      </c>
      <c r="P59" s="5" t="b">
        <f t="shared" si="56"/>
        <v>1</v>
      </c>
      <c r="Q59" s="5" t="b">
        <f t="shared" si="56"/>
        <v>1</v>
      </c>
      <c r="R59" s="5" t="b">
        <f t="shared" si="56"/>
        <v>1</v>
      </c>
    </row>
    <row r="60" ht="12.0" hidden="1" customHeight="1">
      <c r="A60" s="5" t="s">
        <v>18</v>
      </c>
      <c r="B60" s="5" t="s">
        <v>86</v>
      </c>
      <c r="C60" s="5" t="s">
        <v>86</v>
      </c>
      <c r="D60" s="5" t="s">
        <v>87</v>
      </c>
      <c r="E60" s="5" t="s">
        <v>92</v>
      </c>
      <c r="G60" s="5" t="s">
        <v>18</v>
      </c>
      <c r="H60" s="5" t="s">
        <v>86</v>
      </c>
      <c r="I60" s="5" t="s">
        <v>86</v>
      </c>
      <c r="J60" s="5" t="s">
        <v>87</v>
      </c>
      <c r="K60" s="5" t="s">
        <v>92</v>
      </c>
      <c r="N60" s="5" t="b">
        <f t="shared" ref="N60:R60" si="57">A60=G60</f>
        <v>1</v>
      </c>
      <c r="O60" s="5" t="b">
        <f t="shared" si="57"/>
        <v>1</v>
      </c>
      <c r="P60" s="5" t="b">
        <f t="shared" si="57"/>
        <v>1</v>
      </c>
      <c r="Q60" s="5" t="b">
        <f t="shared" si="57"/>
        <v>1</v>
      </c>
      <c r="R60" s="5" t="b">
        <f t="shared" si="57"/>
        <v>1</v>
      </c>
    </row>
    <row r="61" ht="12.0" hidden="1" customHeight="1">
      <c r="A61" s="5" t="s">
        <v>18</v>
      </c>
      <c r="B61" s="5" t="s">
        <v>86</v>
      </c>
      <c r="C61" s="5" t="s">
        <v>86</v>
      </c>
      <c r="D61" s="5" t="s">
        <v>87</v>
      </c>
      <c r="E61" s="5" t="s">
        <v>93</v>
      </c>
      <c r="G61" s="5" t="s">
        <v>18</v>
      </c>
      <c r="H61" s="5" t="s">
        <v>86</v>
      </c>
      <c r="I61" s="5" t="s">
        <v>86</v>
      </c>
      <c r="J61" s="5" t="s">
        <v>87</v>
      </c>
      <c r="K61" s="5" t="s">
        <v>93</v>
      </c>
      <c r="N61" s="5" t="b">
        <f t="shared" ref="N61:R61" si="58">A61=G61</f>
        <v>1</v>
      </c>
      <c r="O61" s="5" t="b">
        <f t="shared" si="58"/>
        <v>1</v>
      </c>
      <c r="P61" s="5" t="b">
        <f t="shared" si="58"/>
        <v>1</v>
      </c>
      <c r="Q61" s="5" t="b">
        <f t="shared" si="58"/>
        <v>1</v>
      </c>
      <c r="R61" s="5" t="b">
        <f t="shared" si="58"/>
        <v>1</v>
      </c>
    </row>
    <row r="62" ht="12.0" hidden="1" customHeight="1">
      <c r="A62" s="5" t="s">
        <v>18</v>
      </c>
      <c r="B62" s="5" t="s">
        <v>86</v>
      </c>
      <c r="C62" s="5" t="s">
        <v>86</v>
      </c>
      <c r="D62" s="5" t="s">
        <v>87</v>
      </c>
      <c r="E62" s="5" t="s">
        <v>94</v>
      </c>
      <c r="G62" s="5" t="s">
        <v>18</v>
      </c>
      <c r="H62" s="5" t="s">
        <v>86</v>
      </c>
      <c r="I62" s="5" t="s">
        <v>86</v>
      </c>
      <c r="J62" s="5" t="s">
        <v>87</v>
      </c>
      <c r="K62" s="5" t="s">
        <v>94</v>
      </c>
      <c r="N62" s="5" t="b">
        <f t="shared" ref="N62:R62" si="59">A62=G62</f>
        <v>1</v>
      </c>
      <c r="O62" s="5" t="b">
        <f t="shared" si="59"/>
        <v>1</v>
      </c>
      <c r="P62" s="5" t="b">
        <f t="shared" si="59"/>
        <v>1</v>
      </c>
      <c r="Q62" s="5" t="b">
        <f t="shared" si="59"/>
        <v>1</v>
      </c>
      <c r="R62" s="5" t="b">
        <f t="shared" si="59"/>
        <v>1</v>
      </c>
    </row>
    <row r="63" ht="12.0" hidden="1" customHeight="1">
      <c r="A63" s="5" t="s">
        <v>18</v>
      </c>
      <c r="B63" s="5" t="s">
        <v>86</v>
      </c>
      <c r="C63" s="5" t="s">
        <v>86</v>
      </c>
      <c r="D63" s="5" t="s">
        <v>87</v>
      </c>
      <c r="E63" s="5" t="s">
        <v>95</v>
      </c>
      <c r="G63" s="5" t="s">
        <v>18</v>
      </c>
      <c r="H63" s="5" t="s">
        <v>86</v>
      </c>
      <c r="I63" s="5" t="s">
        <v>86</v>
      </c>
      <c r="J63" s="5" t="s">
        <v>87</v>
      </c>
      <c r="K63" s="5" t="s">
        <v>95</v>
      </c>
      <c r="N63" s="5" t="b">
        <f t="shared" ref="N63:R63" si="60">A63=G63</f>
        <v>1</v>
      </c>
      <c r="O63" s="5" t="b">
        <f t="shared" si="60"/>
        <v>1</v>
      </c>
      <c r="P63" s="5" t="b">
        <f t="shared" si="60"/>
        <v>1</v>
      </c>
      <c r="Q63" s="5" t="b">
        <f t="shared" si="60"/>
        <v>1</v>
      </c>
      <c r="R63" s="5" t="b">
        <f t="shared" si="60"/>
        <v>1</v>
      </c>
    </row>
    <row r="64" ht="12.0" hidden="1" customHeight="1">
      <c r="A64" s="5" t="s">
        <v>18</v>
      </c>
      <c r="B64" s="5" t="s">
        <v>86</v>
      </c>
      <c r="C64" s="5" t="s">
        <v>86</v>
      </c>
      <c r="D64" s="5" t="s">
        <v>96</v>
      </c>
      <c r="E64" s="5" t="s">
        <v>97</v>
      </c>
      <c r="G64" s="5" t="s">
        <v>18</v>
      </c>
      <c r="H64" s="5" t="s">
        <v>86</v>
      </c>
      <c r="I64" s="5" t="s">
        <v>86</v>
      </c>
      <c r="J64" s="5" t="s">
        <v>96</v>
      </c>
      <c r="K64" s="5" t="s">
        <v>97</v>
      </c>
      <c r="N64" s="5" t="b">
        <f t="shared" ref="N64:R64" si="61">A64=G64</f>
        <v>1</v>
      </c>
      <c r="O64" s="5" t="b">
        <f t="shared" si="61"/>
        <v>1</v>
      </c>
      <c r="P64" s="5" t="b">
        <f t="shared" si="61"/>
        <v>1</v>
      </c>
      <c r="Q64" s="5" t="b">
        <f t="shared" si="61"/>
        <v>1</v>
      </c>
      <c r="R64" s="5" t="b">
        <f t="shared" si="61"/>
        <v>1</v>
      </c>
    </row>
    <row r="65" ht="12.0" hidden="1" customHeight="1">
      <c r="A65" s="5" t="s">
        <v>18</v>
      </c>
      <c r="B65" s="5" t="s">
        <v>86</v>
      </c>
      <c r="C65" s="5" t="s">
        <v>86</v>
      </c>
      <c r="D65" s="5" t="s">
        <v>96</v>
      </c>
      <c r="E65" s="5" t="s">
        <v>98</v>
      </c>
      <c r="G65" s="5" t="s">
        <v>18</v>
      </c>
      <c r="H65" s="5" t="s">
        <v>86</v>
      </c>
      <c r="I65" s="5" t="s">
        <v>86</v>
      </c>
      <c r="J65" s="5" t="s">
        <v>96</v>
      </c>
      <c r="K65" s="5" t="s">
        <v>98</v>
      </c>
      <c r="N65" s="5" t="b">
        <f t="shared" ref="N65:R65" si="62">A65=G65</f>
        <v>1</v>
      </c>
      <c r="O65" s="5" t="b">
        <f t="shared" si="62"/>
        <v>1</v>
      </c>
      <c r="P65" s="5" t="b">
        <f t="shared" si="62"/>
        <v>1</v>
      </c>
      <c r="Q65" s="5" t="b">
        <f t="shared" si="62"/>
        <v>1</v>
      </c>
      <c r="R65" s="5" t="b">
        <f t="shared" si="62"/>
        <v>1</v>
      </c>
    </row>
    <row r="66" ht="12.0" hidden="1" customHeight="1">
      <c r="A66" s="5" t="s">
        <v>18</v>
      </c>
      <c r="B66" s="5" t="s">
        <v>86</v>
      </c>
      <c r="C66" s="5" t="s">
        <v>86</v>
      </c>
      <c r="D66" s="5" t="s">
        <v>96</v>
      </c>
      <c r="E66" s="5" t="s">
        <v>99</v>
      </c>
      <c r="G66" s="5" t="s">
        <v>18</v>
      </c>
      <c r="H66" s="5" t="s">
        <v>86</v>
      </c>
      <c r="I66" s="5" t="s">
        <v>86</v>
      </c>
      <c r="J66" s="5" t="s">
        <v>96</v>
      </c>
      <c r="K66" s="5" t="s">
        <v>99</v>
      </c>
      <c r="N66" s="5" t="b">
        <f t="shared" ref="N66:R66" si="63">A66=G66</f>
        <v>1</v>
      </c>
      <c r="O66" s="5" t="b">
        <f t="shared" si="63"/>
        <v>1</v>
      </c>
      <c r="P66" s="5" t="b">
        <f t="shared" si="63"/>
        <v>1</v>
      </c>
      <c r="Q66" s="5" t="b">
        <f t="shared" si="63"/>
        <v>1</v>
      </c>
      <c r="R66" s="5" t="b">
        <f t="shared" si="63"/>
        <v>1</v>
      </c>
    </row>
    <row r="67" ht="12.0" hidden="1" customHeight="1">
      <c r="A67" s="5" t="s">
        <v>18</v>
      </c>
      <c r="B67" s="5" t="s">
        <v>86</v>
      </c>
      <c r="C67" s="5" t="s">
        <v>86</v>
      </c>
      <c r="D67" s="5" t="s">
        <v>96</v>
      </c>
      <c r="E67" s="5" t="s">
        <v>100</v>
      </c>
      <c r="G67" s="5" t="s">
        <v>18</v>
      </c>
      <c r="H67" s="5" t="s">
        <v>86</v>
      </c>
      <c r="I67" s="5" t="s">
        <v>86</v>
      </c>
      <c r="J67" s="5" t="s">
        <v>96</v>
      </c>
      <c r="K67" s="5" t="s">
        <v>100</v>
      </c>
      <c r="N67" s="5" t="b">
        <f t="shared" ref="N67:R67" si="64">A67=G67</f>
        <v>1</v>
      </c>
      <c r="O67" s="5" t="b">
        <f t="shared" si="64"/>
        <v>1</v>
      </c>
      <c r="P67" s="5" t="b">
        <f t="shared" si="64"/>
        <v>1</v>
      </c>
      <c r="Q67" s="5" t="b">
        <f t="shared" si="64"/>
        <v>1</v>
      </c>
      <c r="R67" s="5" t="b">
        <f t="shared" si="64"/>
        <v>1</v>
      </c>
    </row>
    <row r="68" ht="12.0" hidden="1" customHeight="1">
      <c r="A68" s="5" t="s">
        <v>18</v>
      </c>
      <c r="B68" s="5" t="s">
        <v>86</v>
      </c>
      <c r="C68" s="5" t="s">
        <v>86</v>
      </c>
      <c r="D68" s="5" t="s">
        <v>96</v>
      </c>
      <c r="E68" s="5" t="s">
        <v>101</v>
      </c>
      <c r="G68" s="5" t="s">
        <v>18</v>
      </c>
      <c r="H68" s="5" t="s">
        <v>86</v>
      </c>
      <c r="I68" s="5" t="s">
        <v>86</v>
      </c>
      <c r="J68" s="5" t="s">
        <v>96</v>
      </c>
      <c r="K68" s="5" t="s">
        <v>101</v>
      </c>
      <c r="N68" s="5" t="b">
        <f t="shared" ref="N68:R68" si="65">A68=G68</f>
        <v>1</v>
      </c>
      <c r="O68" s="5" t="b">
        <f t="shared" si="65"/>
        <v>1</v>
      </c>
      <c r="P68" s="5" t="b">
        <f t="shared" si="65"/>
        <v>1</v>
      </c>
      <c r="Q68" s="5" t="b">
        <f t="shared" si="65"/>
        <v>1</v>
      </c>
      <c r="R68" s="5" t="b">
        <f t="shared" si="65"/>
        <v>1</v>
      </c>
    </row>
    <row r="69" ht="12.0" hidden="1" customHeight="1">
      <c r="A69" s="5" t="s">
        <v>18</v>
      </c>
      <c r="B69" s="5" t="s">
        <v>86</v>
      </c>
      <c r="C69" s="5" t="s">
        <v>86</v>
      </c>
      <c r="D69" s="5" t="s">
        <v>96</v>
      </c>
      <c r="E69" s="5" t="s">
        <v>102</v>
      </c>
      <c r="G69" s="5" t="s">
        <v>18</v>
      </c>
      <c r="H69" s="5" t="s">
        <v>86</v>
      </c>
      <c r="I69" s="5" t="s">
        <v>86</v>
      </c>
      <c r="J69" s="5" t="s">
        <v>96</v>
      </c>
      <c r="K69" s="5" t="s">
        <v>102</v>
      </c>
      <c r="N69" s="5" t="b">
        <f t="shared" ref="N69:R69" si="66">A69=G69</f>
        <v>1</v>
      </c>
      <c r="O69" s="5" t="b">
        <f t="shared" si="66"/>
        <v>1</v>
      </c>
      <c r="P69" s="5" t="b">
        <f t="shared" si="66"/>
        <v>1</v>
      </c>
      <c r="Q69" s="5" t="b">
        <f t="shared" si="66"/>
        <v>1</v>
      </c>
      <c r="R69" s="5" t="b">
        <f t="shared" si="66"/>
        <v>1</v>
      </c>
    </row>
    <row r="70" ht="12.0" hidden="1" customHeight="1">
      <c r="A70" s="5" t="s">
        <v>18</v>
      </c>
      <c r="B70" s="5" t="s">
        <v>86</v>
      </c>
      <c r="C70" s="5" t="s">
        <v>86</v>
      </c>
      <c r="D70" s="5" t="s">
        <v>96</v>
      </c>
      <c r="E70" s="5" t="s">
        <v>103</v>
      </c>
      <c r="G70" s="5" t="s">
        <v>18</v>
      </c>
      <c r="H70" s="5" t="s">
        <v>86</v>
      </c>
      <c r="I70" s="5" t="s">
        <v>86</v>
      </c>
      <c r="J70" s="5" t="s">
        <v>96</v>
      </c>
      <c r="K70" s="5" t="s">
        <v>103</v>
      </c>
      <c r="N70" s="5" t="b">
        <f t="shared" ref="N70:R70" si="67">A70=G70</f>
        <v>1</v>
      </c>
      <c r="O70" s="5" t="b">
        <f t="shared" si="67"/>
        <v>1</v>
      </c>
      <c r="P70" s="5" t="b">
        <f t="shared" si="67"/>
        <v>1</v>
      </c>
      <c r="Q70" s="5" t="b">
        <f t="shared" si="67"/>
        <v>1</v>
      </c>
      <c r="R70" s="5" t="b">
        <f t="shared" si="67"/>
        <v>1</v>
      </c>
    </row>
    <row r="71" ht="12.0" hidden="1" customHeight="1">
      <c r="A71" s="5" t="s">
        <v>18</v>
      </c>
      <c r="B71" s="5" t="s">
        <v>86</v>
      </c>
      <c r="C71" s="5" t="s">
        <v>86</v>
      </c>
      <c r="D71" s="5" t="s">
        <v>96</v>
      </c>
      <c r="E71" s="5" t="s">
        <v>104</v>
      </c>
      <c r="G71" s="5" t="s">
        <v>18</v>
      </c>
      <c r="H71" s="5" t="s">
        <v>86</v>
      </c>
      <c r="I71" s="5" t="s">
        <v>86</v>
      </c>
      <c r="J71" s="5" t="s">
        <v>96</v>
      </c>
      <c r="K71" s="5" t="s">
        <v>104</v>
      </c>
      <c r="N71" s="5" t="b">
        <f t="shared" ref="N71:R71" si="68">A71=G71</f>
        <v>1</v>
      </c>
      <c r="O71" s="5" t="b">
        <f t="shared" si="68"/>
        <v>1</v>
      </c>
      <c r="P71" s="5" t="b">
        <f t="shared" si="68"/>
        <v>1</v>
      </c>
      <c r="Q71" s="5" t="b">
        <f t="shared" si="68"/>
        <v>1</v>
      </c>
      <c r="R71" s="5" t="b">
        <f t="shared" si="68"/>
        <v>1</v>
      </c>
    </row>
    <row r="72" ht="12.0" hidden="1" customHeight="1">
      <c r="A72" s="5" t="s">
        <v>18</v>
      </c>
      <c r="B72" s="5" t="s">
        <v>86</v>
      </c>
      <c r="C72" s="5" t="s">
        <v>86</v>
      </c>
      <c r="D72" s="5" t="s">
        <v>96</v>
      </c>
      <c r="E72" s="5" t="s">
        <v>105</v>
      </c>
      <c r="G72" s="5" t="s">
        <v>18</v>
      </c>
      <c r="H72" s="5" t="s">
        <v>86</v>
      </c>
      <c r="I72" s="5" t="s">
        <v>86</v>
      </c>
      <c r="J72" s="5" t="s">
        <v>96</v>
      </c>
      <c r="K72" s="5" t="s">
        <v>105</v>
      </c>
      <c r="N72" s="5" t="b">
        <f t="shared" ref="N72:R72" si="69">A72=G72</f>
        <v>1</v>
      </c>
      <c r="O72" s="5" t="b">
        <f t="shared" si="69"/>
        <v>1</v>
      </c>
      <c r="P72" s="5" t="b">
        <f t="shared" si="69"/>
        <v>1</v>
      </c>
      <c r="Q72" s="5" t="b">
        <f t="shared" si="69"/>
        <v>1</v>
      </c>
      <c r="R72" s="5" t="b">
        <f t="shared" si="69"/>
        <v>1</v>
      </c>
    </row>
    <row r="73" ht="12.0" hidden="1" customHeight="1">
      <c r="A73" s="5" t="s">
        <v>18</v>
      </c>
      <c r="B73" s="5" t="s">
        <v>86</v>
      </c>
      <c r="C73" s="5" t="s">
        <v>86</v>
      </c>
      <c r="D73" s="5" t="s">
        <v>96</v>
      </c>
      <c r="E73" s="5" t="s">
        <v>106</v>
      </c>
      <c r="G73" s="5" t="s">
        <v>18</v>
      </c>
      <c r="H73" s="5" t="s">
        <v>86</v>
      </c>
      <c r="I73" s="5" t="s">
        <v>86</v>
      </c>
      <c r="J73" s="5" t="s">
        <v>96</v>
      </c>
      <c r="K73" s="5" t="s">
        <v>106</v>
      </c>
      <c r="N73" s="5" t="b">
        <f t="shared" ref="N73:R73" si="70">A73=G73</f>
        <v>1</v>
      </c>
      <c r="O73" s="5" t="b">
        <f t="shared" si="70"/>
        <v>1</v>
      </c>
      <c r="P73" s="5" t="b">
        <f t="shared" si="70"/>
        <v>1</v>
      </c>
      <c r="Q73" s="5" t="b">
        <f t="shared" si="70"/>
        <v>1</v>
      </c>
      <c r="R73" s="5" t="b">
        <f t="shared" si="70"/>
        <v>1</v>
      </c>
    </row>
    <row r="74" ht="12.0" hidden="1" customHeight="1">
      <c r="A74" s="5" t="s">
        <v>18</v>
      </c>
      <c r="B74" s="5" t="s">
        <v>86</v>
      </c>
      <c r="C74" s="5" t="s">
        <v>86</v>
      </c>
      <c r="D74" s="5" t="s">
        <v>96</v>
      </c>
      <c r="E74" s="5" t="s">
        <v>107</v>
      </c>
      <c r="G74" s="5" t="s">
        <v>18</v>
      </c>
      <c r="H74" s="5" t="s">
        <v>86</v>
      </c>
      <c r="I74" s="5" t="s">
        <v>86</v>
      </c>
      <c r="J74" s="5" t="s">
        <v>96</v>
      </c>
      <c r="K74" s="5" t="s">
        <v>107</v>
      </c>
      <c r="N74" s="5" t="b">
        <f t="shared" ref="N74:R74" si="71">A74=G74</f>
        <v>1</v>
      </c>
      <c r="O74" s="5" t="b">
        <f t="shared" si="71"/>
        <v>1</v>
      </c>
      <c r="P74" s="5" t="b">
        <f t="shared" si="71"/>
        <v>1</v>
      </c>
      <c r="Q74" s="5" t="b">
        <f t="shared" si="71"/>
        <v>1</v>
      </c>
      <c r="R74" s="5" t="b">
        <f t="shared" si="71"/>
        <v>1</v>
      </c>
    </row>
    <row r="75" ht="12.0" hidden="1" customHeight="1">
      <c r="A75" s="5" t="s">
        <v>18</v>
      </c>
      <c r="B75" s="5" t="s">
        <v>86</v>
      </c>
      <c r="C75" s="5" t="s">
        <v>86</v>
      </c>
      <c r="D75" s="5" t="s">
        <v>96</v>
      </c>
      <c r="E75" s="5" t="s">
        <v>108</v>
      </c>
      <c r="G75" s="5" t="s">
        <v>18</v>
      </c>
      <c r="H75" s="5" t="s">
        <v>86</v>
      </c>
      <c r="I75" s="5" t="s">
        <v>86</v>
      </c>
      <c r="J75" s="5" t="s">
        <v>96</v>
      </c>
      <c r="K75" s="5" t="s">
        <v>108</v>
      </c>
      <c r="N75" s="5" t="b">
        <f t="shared" ref="N75:R75" si="72">A75=G75</f>
        <v>1</v>
      </c>
      <c r="O75" s="5" t="b">
        <f t="shared" si="72"/>
        <v>1</v>
      </c>
      <c r="P75" s="5" t="b">
        <f t="shared" si="72"/>
        <v>1</v>
      </c>
      <c r="Q75" s="5" t="b">
        <f t="shared" si="72"/>
        <v>1</v>
      </c>
      <c r="R75" s="5" t="b">
        <f t="shared" si="72"/>
        <v>1</v>
      </c>
    </row>
    <row r="76" ht="12.0" hidden="1" customHeight="1">
      <c r="A76" s="5" t="s">
        <v>18</v>
      </c>
      <c r="B76" s="5" t="s">
        <v>86</v>
      </c>
      <c r="C76" s="5" t="s">
        <v>86</v>
      </c>
      <c r="D76" s="5" t="s">
        <v>109</v>
      </c>
      <c r="E76" s="5" t="s">
        <v>110</v>
      </c>
      <c r="G76" s="5" t="s">
        <v>18</v>
      </c>
      <c r="H76" s="5" t="s">
        <v>86</v>
      </c>
      <c r="I76" s="5" t="s">
        <v>86</v>
      </c>
      <c r="J76" s="5" t="s">
        <v>109</v>
      </c>
      <c r="K76" s="5" t="s">
        <v>110</v>
      </c>
      <c r="N76" s="5" t="b">
        <f t="shared" ref="N76:R76" si="73">A76=G76</f>
        <v>1</v>
      </c>
      <c r="O76" s="5" t="b">
        <f t="shared" si="73"/>
        <v>1</v>
      </c>
      <c r="P76" s="5" t="b">
        <f t="shared" si="73"/>
        <v>1</v>
      </c>
      <c r="Q76" s="5" t="b">
        <f t="shared" si="73"/>
        <v>1</v>
      </c>
      <c r="R76" s="5" t="b">
        <f t="shared" si="73"/>
        <v>1</v>
      </c>
    </row>
    <row r="77" ht="12.0" hidden="1" customHeight="1">
      <c r="A77" s="5" t="s">
        <v>18</v>
      </c>
      <c r="B77" s="5" t="s">
        <v>86</v>
      </c>
      <c r="C77" s="5" t="s">
        <v>86</v>
      </c>
      <c r="D77" s="5" t="s">
        <v>109</v>
      </c>
      <c r="E77" s="5" t="s">
        <v>111</v>
      </c>
      <c r="G77" s="5" t="s">
        <v>18</v>
      </c>
      <c r="H77" s="5" t="s">
        <v>86</v>
      </c>
      <c r="I77" s="5" t="s">
        <v>86</v>
      </c>
      <c r="J77" s="5" t="s">
        <v>109</v>
      </c>
      <c r="K77" s="5" t="s">
        <v>111</v>
      </c>
      <c r="N77" s="5" t="b">
        <f t="shared" ref="N77:R77" si="74">A77=G77</f>
        <v>1</v>
      </c>
      <c r="O77" s="5" t="b">
        <f t="shared" si="74"/>
        <v>1</v>
      </c>
      <c r="P77" s="5" t="b">
        <f t="shared" si="74"/>
        <v>1</v>
      </c>
      <c r="Q77" s="5" t="b">
        <f t="shared" si="74"/>
        <v>1</v>
      </c>
      <c r="R77" s="5" t="b">
        <f t="shared" si="74"/>
        <v>1</v>
      </c>
    </row>
    <row r="78" ht="12.0" hidden="1" customHeight="1">
      <c r="A78" s="5" t="s">
        <v>18</v>
      </c>
      <c r="B78" s="5" t="s">
        <v>86</v>
      </c>
      <c r="C78" s="5" t="s">
        <v>86</v>
      </c>
      <c r="D78" s="5" t="s">
        <v>109</v>
      </c>
      <c r="E78" s="5" t="s">
        <v>112</v>
      </c>
      <c r="G78" s="5" t="s">
        <v>18</v>
      </c>
      <c r="H78" s="5" t="s">
        <v>86</v>
      </c>
      <c r="I78" s="5" t="s">
        <v>86</v>
      </c>
      <c r="J78" s="5" t="s">
        <v>109</v>
      </c>
      <c r="K78" s="5" t="s">
        <v>112</v>
      </c>
      <c r="N78" s="5" t="b">
        <f t="shared" ref="N78:R78" si="75">A78=G78</f>
        <v>1</v>
      </c>
      <c r="O78" s="5" t="b">
        <f t="shared" si="75"/>
        <v>1</v>
      </c>
      <c r="P78" s="5" t="b">
        <f t="shared" si="75"/>
        <v>1</v>
      </c>
      <c r="Q78" s="5" t="b">
        <f t="shared" si="75"/>
        <v>1</v>
      </c>
      <c r="R78" s="5" t="b">
        <f t="shared" si="75"/>
        <v>1</v>
      </c>
    </row>
    <row r="79" ht="12.0" hidden="1" customHeight="1">
      <c r="A79" s="5" t="s">
        <v>18</v>
      </c>
      <c r="B79" s="5" t="s">
        <v>86</v>
      </c>
      <c r="C79" s="5" t="s">
        <v>86</v>
      </c>
      <c r="D79" s="5" t="s">
        <v>109</v>
      </c>
      <c r="E79" s="5" t="s">
        <v>113</v>
      </c>
      <c r="G79" s="5" t="s">
        <v>18</v>
      </c>
      <c r="H79" s="5" t="s">
        <v>86</v>
      </c>
      <c r="I79" s="5" t="s">
        <v>86</v>
      </c>
      <c r="J79" s="5" t="s">
        <v>109</v>
      </c>
      <c r="K79" s="5" t="s">
        <v>113</v>
      </c>
      <c r="N79" s="5" t="b">
        <f t="shared" ref="N79:R79" si="76">A79=G79</f>
        <v>1</v>
      </c>
      <c r="O79" s="5" t="b">
        <f t="shared" si="76"/>
        <v>1</v>
      </c>
      <c r="P79" s="5" t="b">
        <f t="shared" si="76"/>
        <v>1</v>
      </c>
      <c r="Q79" s="5" t="b">
        <f t="shared" si="76"/>
        <v>1</v>
      </c>
      <c r="R79" s="5" t="b">
        <f t="shared" si="76"/>
        <v>1</v>
      </c>
    </row>
    <row r="80" ht="12.0" hidden="1" customHeight="1">
      <c r="A80" s="5" t="s">
        <v>18</v>
      </c>
      <c r="B80" s="5" t="s">
        <v>86</v>
      </c>
      <c r="C80" s="5" t="s">
        <v>86</v>
      </c>
      <c r="D80" s="5" t="s">
        <v>109</v>
      </c>
      <c r="E80" s="5" t="s">
        <v>114</v>
      </c>
      <c r="G80" s="5" t="s">
        <v>18</v>
      </c>
      <c r="H80" s="5" t="s">
        <v>86</v>
      </c>
      <c r="I80" s="5" t="s">
        <v>86</v>
      </c>
      <c r="J80" s="5" t="s">
        <v>109</v>
      </c>
      <c r="K80" s="5" t="s">
        <v>114</v>
      </c>
      <c r="N80" s="5" t="b">
        <f t="shared" ref="N80:R80" si="77">A80=G80</f>
        <v>1</v>
      </c>
      <c r="O80" s="5" t="b">
        <f t="shared" si="77"/>
        <v>1</v>
      </c>
      <c r="P80" s="5" t="b">
        <f t="shared" si="77"/>
        <v>1</v>
      </c>
      <c r="Q80" s="5" t="b">
        <f t="shared" si="77"/>
        <v>1</v>
      </c>
      <c r="R80" s="5" t="b">
        <f t="shared" si="77"/>
        <v>1</v>
      </c>
    </row>
    <row r="81" ht="12.0" hidden="1" customHeight="1">
      <c r="A81" s="5" t="s">
        <v>18</v>
      </c>
      <c r="B81" s="5" t="s">
        <v>86</v>
      </c>
      <c r="C81" s="5" t="s">
        <v>86</v>
      </c>
      <c r="D81" s="5" t="s">
        <v>109</v>
      </c>
      <c r="E81" s="5" t="s">
        <v>115</v>
      </c>
      <c r="G81" s="5" t="s">
        <v>18</v>
      </c>
      <c r="H81" s="5" t="s">
        <v>86</v>
      </c>
      <c r="I81" s="5" t="s">
        <v>86</v>
      </c>
      <c r="J81" s="5" t="s">
        <v>109</v>
      </c>
      <c r="K81" s="5" t="s">
        <v>115</v>
      </c>
      <c r="N81" s="5" t="b">
        <f t="shared" ref="N81:R81" si="78">A81=G81</f>
        <v>1</v>
      </c>
      <c r="O81" s="5" t="b">
        <f t="shared" si="78"/>
        <v>1</v>
      </c>
      <c r="P81" s="5" t="b">
        <f t="shared" si="78"/>
        <v>1</v>
      </c>
      <c r="Q81" s="5" t="b">
        <f t="shared" si="78"/>
        <v>1</v>
      </c>
      <c r="R81" s="5" t="b">
        <f t="shared" si="78"/>
        <v>1</v>
      </c>
    </row>
    <row r="82" ht="12.0" hidden="1" customHeight="1">
      <c r="A82" s="5" t="s">
        <v>18</v>
      </c>
      <c r="B82" s="5" t="s">
        <v>86</v>
      </c>
      <c r="C82" s="5" t="s">
        <v>86</v>
      </c>
      <c r="D82" s="5" t="s">
        <v>109</v>
      </c>
      <c r="E82" s="5" t="s">
        <v>116</v>
      </c>
      <c r="G82" s="5" t="s">
        <v>18</v>
      </c>
      <c r="H82" s="5" t="s">
        <v>86</v>
      </c>
      <c r="I82" s="5" t="s">
        <v>86</v>
      </c>
      <c r="J82" s="5" t="s">
        <v>109</v>
      </c>
      <c r="K82" s="5" t="s">
        <v>116</v>
      </c>
      <c r="N82" s="5" t="b">
        <f t="shared" ref="N82:R82" si="79">A82=G82</f>
        <v>1</v>
      </c>
      <c r="O82" s="5" t="b">
        <f t="shared" si="79"/>
        <v>1</v>
      </c>
      <c r="P82" s="5" t="b">
        <f t="shared" si="79"/>
        <v>1</v>
      </c>
      <c r="Q82" s="5" t="b">
        <f t="shared" si="79"/>
        <v>1</v>
      </c>
      <c r="R82" s="5" t="b">
        <f t="shared" si="79"/>
        <v>1</v>
      </c>
    </row>
    <row r="83" ht="12.0" hidden="1" customHeight="1">
      <c r="A83" s="5" t="s">
        <v>18</v>
      </c>
      <c r="B83" s="5" t="s">
        <v>86</v>
      </c>
      <c r="C83" s="5" t="s">
        <v>86</v>
      </c>
      <c r="D83" s="5" t="s">
        <v>109</v>
      </c>
      <c r="E83" s="5" t="s">
        <v>117</v>
      </c>
      <c r="G83" s="5" t="s">
        <v>18</v>
      </c>
      <c r="H83" s="5" t="s">
        <v>86</v>
      </c>
      <c r="I83" s="5" t="s">
        <v>86</v>
      </c>
      <c r="J83" s="5" t="s">
        <v>109</v>
      </c>
      <c r="K83" s="5" t="s">
        <v>117</v>
      </c>
      <c r="N83" s="5" t="b">
        <f t="shared" ref="N83:R83" si="80">A83=G83</f>
        <v>1</v>
      </c>
      <c r="O83" s="5" t="b">
        <f t="shared" si="80"/>
        <v>1</v>
      </c>
      <c r="P83" s="5" t="b">
        <f t="shared" si="80"/>
        <v>1</v>
      </c>
      <c r="Q83" s="5" t="b">
        <f t="shared" si="80"/>
        <v>1</v>
      </c>
      <c r="R83" s="5" t="b">
        <f t="shared" si="80"/>
        <v>1</v>
      </c>
    </row>
    <row r="84" ht="12.0" hidden="1" customHeight="1">
      <c r="A84" s="5" t="s">
        <v>18</v>
      </c>
      <c r="B84" s="5" t="s">
        <v>86</v>
      </c>
      <c r="C84" s="5" t="s">
        <v>86</v>
      </c>
      <c r="D84" s="5" t="s">
        <v>109</v>
      </c>
      <c r="E84" s="5" t="s">
        <v>118</v>
      </c>
      <c r="G84" s="5" t="s">
        <v>18</v>
      </c>
      <c r="H84" s="5" t="s">
        <v>86</v>
      </c>
      <c r="I84" s="5" t="s">
        <v>86</v>
      </c>
      <c r="J84" s="5" t="s">
        <v>109</v>
      </c>
      <c r="K84" s="5" t="s">
        <v>118</v>
      </c>
      <c r="N84" s="5" t="b">
        <f t="shared" ref="N84:R84" si="81">A84=G84</f>
        <v>1</v>
      </c>
      <c r="O84" s="5" t="b">
        <f t="shared" si="81"/>
        <v>1</v>
      </c>
      <c r="P84" s="5" t="b">
        <f t="shared" si="81"/>
        <v>1</v>
      </c>
      <c r="Q84" s="5" t="b">
        <f t="shared" si="81"/>
        <v>1</v>
      </c>
      <c r="R84" s="5" t="b">
        <f t="shared" si="81"/>
        <v>1</v>
      </c>
    </row>
    <row r="85" ht="12.0" hidden="1" customHeight="1">
      <c r="A85" s="5" t="s">
        <v>18</v>
      </c>
      <c r="B85" s="5" t="s">
        <v>86</v>
      </c>
      <c r="C85" s="5" t="s">
        <v>86</v>
      </c>
      <c r="D85" s="5" t="s">
        <v>109</v>
      </c>
      <c r="E85" s="5" t="s">
        <v>119</v>
      </c>
      <c r="G85" s="5" t="s">
        <v>18</v>
      </c>
      <c r="H85" s="5" t="s">
        <v>86</v>
      </c>
      <c r="I85" s="5" t="s">
        <v>86</v>
      </c>
      <c r="J85" s="5" t="s">
        <v>109</v>
      </c>
      <c r="K85" s="5" t="s">
        <v>119</v>
      </c>
      <c r="N85" s="5" t="b">
        <f t="shared" ref="N85:R85" si="82">A85=G85</f>
        <v>1</v>
      </c>
      <c r="O85" s="5" t="b">
        <f t="shared" si="82"/>
        <v>1</v>
      </c>
      <c r="P85" s="5" t="b">
        <f t="shared" si="82"/>
        <v>1</v>
      </c>
      <c r="Q85" s="5" t="b">
        <f t="shared" si="82"/>
        <v>1</v>
      </c>
      <c r="R85" s="5" t="b">
        <f t="shared" si="82"/>
        <v>1</v>
      </c>
    </row>
    <row r="86" ht="12.0" hidden="1" customHeight="1">
      <c r="A86" s="5" t="s">
        <v>18</v>
      </c>
      <c r="B86" s="5" t="s">
        <v>86</v>
      </c>
      <c r="C86" s="5" t="s">
        <v>86</v>
      </c>
      <c r="D86" s="5" t="s">
        <v>109</v>
      </c>
      <c r="E86" s="5" t="s">
        <v>120</v>
      </c>
      <c r="G86" s="5" t="s">
        <v>18</v>
      </c>
      <c r="H86" s="5" t="s">
        <v>86</v>
      </c>
      <c r="I86" s="5" t="s">
        <v>86</v>
      </c>
      <c r="J86" s="5" t="s">
        <v>109</v>
      </c>
      <c r="K86" s="5" t="s">
        <v>120</v>
      </c>
      <c r="N86" s="5" t="b">
        <f t="shared" ref="N86:R86" si="83">A86=G86</f>
        <v>1</v>
      </c>
      <c r="O86" s="5" t="b">
        <f t="shared" si="83"/>
        <v>1</v>
      </c>
      <c r="P86" s="5" t="b">
        <f t="shared" si="83"/>
        <v>1</v>
      </c>
      <c r="Q86" s="5" t="b">
        <f t="shared" si="83"/>
        <v>1</v>
      </c>
      <c r="R86" s="5" t="b">
        <f t="shared" si="83"/>
        <v>1</v>
      </c>
    </row>
    <row r="87" ht="12.0" hidden="1" customHeight="1">
      <c r="A87" s="5" t="s">
        <v>18</v>
      </c>
      <c r="B87" s="5" t="s">
        <v>86</v>
      </c>
      <c r="C87" s="5" t="s">
        <v>86</v>
      </c>
      <c r="D87" s="5" t="s">
        <v>121</v>
      </c>
      <c r="E87" s="5" t="s">
        <v>122</v>
      </c>
      <c r="G87" s="5" t="s">
        <v>18</v>
      </c>
      <c r="H87" s="5" t="s">
        <v>86</v>
      </c>
      <c r="I87" s="5" t="s">
        <v>86</v>
      </c>
      <c r="J87" s="5" t="s">
        <v>121</v>
      </c>
      <c r="K87" s="5" t="s">
        <v>122</v>
      </c>
      <c r="N87" s="5" t="b">
        <f t="shared" ref="N87:R87" si="84">A87=G87</f>
        <v>1</v>
      </c>
      <c r="O87" s="5" t="b">
        <f t="shared" si="84"/>
        <v>1</v>
      </c>
      <c r="P87" s="5" t="b">
        <f t="shared" si="84"/>
        <v>1</v>
      </c>
      <c r="Q87" s="5" t="b">
        <f t="shared" si="84"/>
        <v>1</v>
      </c>
      <c r="R87" s="5" t="b">
        <f t="shared" si="84"/>
        <v>1</v>
      </c>
    </row>
    <row r="88" ht="12.0" hidden="1" customHeight="1">
      <c r="A88" s="5" t="s">
        <v>18</v>
      </c>
      <c r="B88" s="5" t="s">
        <v>86</v>
      </c>
      <c r="C88" s="5" t="s">
        <v>86</v>
      </c>
      <c r="D88" s="5" t="s">
        <v>121</v>
      </c>
      <c r="E88" s="5" t="s">
        <v>123</v>
      </c>
      <c r="G88" s="5" t="s">
        <v>18</v>
      </c>
      <c r="H88" s="5" t="s">
        <v>86</v>
      </c>
      <c r="I88" s="5" t="s">
        <v>86</v>
      </c>
      <c r="J88" s="5" t="s">
        <v>121</v>
      </c>
      <c r="K88" s="5" t="s">
        <v>123</v>
      </c>
      <c r="N88" s="5" t="b">
        <f t="shared" ref="N88:R88" si="85">A88=G88</f>
        <v>1</v>
      </c>
      <c r="O88" s="5" t="b">
        <f t="shared" si="85"/>
        <v>1</v>
      </c>
      <c r="P88" s="5" t="b">
        <f t="shared" si="85"/>
        <v>1</v>
      </c>
      <c r="Q88" s="5" t="b">
        <f t="shared" si="85"/>
        <v>1</v>
      </c>
      <c r="R88" s="5" t="b">
        <f t="shared" si="85"/>
        <v>1</v>
      </c>
    </row>
    <row r="89" ht="12.0" hidden="1" customHeight="1">
      <c r="A89" s="5" t="s">
        <v>18</v>
      </c>
      <c r="B89" s="5" t="s">
        <v>86</v>
      </c>
      <c r="C89" s="5" t="s">
        <v>86</v>
      </c>
      <c r="D89" s="5" t="s">
        <v>124</v>
      </c>
      <c r="E89" s="5" t="s">
        <v>125</v>
      </c>
      <c r="G89" s="5" t="s">
        <v>18</v>
      </c>
      <c r="H89" s="5" t="s">
        <v>86</v>
      </c>
      <c r="I89" s="5" t="s">
        <v>86</v>
      </c>
      <c r="J89" s="5" t="s">
        <v>124</v>
      </c>
      <c r="K89" s="5" t="s">
        <v>125</v>
      </c>
      <c r="N89" s="5" t="b">
        <f t="shared" ref="N89:R89" si="86">A89=G89</f>
        <v>1</v>
      </c>
      <c r="O89" s="5" t="b">
        <f t="shared" si="86"/>
        <v>1</v>
      </c>
      <c r="P89" s="5" t="b">
        <f t="shared" si="86"/>
        <v>1</v>
      </c>
      <c r="Q89" s="5" t="b">
        <f t="shared" si="86"/>
        <v>1</v>
      </c>
      <c r="R89" s="5" t="b">
        <f t="shared" si="86"/>
        <v>1</v>
      </c>
    </row>
    <row r="90" ht="12.0" hidden="1" customHeight="1">
      <c r="A90" s="5" t="s">
        <v>18</v>
      </c>
      <c r="B90" s="5" t="s">
        <v>86</v>
      </c>
      <c r="C90" s="5" t="s">
        <v>86</v>
      </c>
      <c r="D90" s="5" t="s">
        <v>124</v>
      </c>
      <c r="E90" s="5" t="s">
        <v>126</v>
      </c>
      <c r="G90" s="5" t="s">
        <v>18</v>
      </c>
      <c r="H90" s="5" t="s">
        <v>86</v>
      </c>
      <c r="I90" s="5" t="s">
        <v>86</v>
      </c>
      <c r="J90" s="5" t="s">
        <v>124</v>
      </c>
      <c r="K90" s="5" t="s">
        <v>126</v>
      </c>
      <c r="N90" s="5" t="b">
        <f t="shared" ref="N90:R90" si="87">A90=G90</f>
        <v>1</v>
      </c>
      <c r="O90" s="5" t="b">
        <f t="shared" si="87"/>
        <v>1</v>
      </c>
      <c r="P90" s="5" t="b">
        <f t="shared" si="87"/>
        <v>1</v>
      </c>
      <c r="Q90" s="5" t="b">
        <f t="shared" si="87"/>
        <v>1</v>
      </c>
      <c r="R90" s="5" t="b">
        <f t="shared" si="87"/>
        <v>1</v>
      </c>
    </row>
    <row r="91" ht="12.0" hidden="1" customHeight="1">
      <c r="A91" s="5" t="s">
        <v>18</v>
      </c>
      <c r="B91" s="5" t="s">
        <v>86</v>
      </c>
      <c r="C91" s="5" t="s">
        <v>86</v>
      </c>
      <c r="D91" s="5" t="s">
        <v>124</v>
      </c>
      <c r="E91" s="5" t="s">
        <v>127</v>
      </c>
      <c r="G91" s="5" t="s">
        <v>18</v>
      </c>
      <c r="H91" s="5" t="s">
        <v>86</v>
      </c>
      <c r="I91" s="5" t="s">
        <v>86</v>
      </c>
      <c r="J91" s="5" t="s">
        <v>124</v>
      </c>
      <c r="K91" s="5" t="s">
        <v>127</v>
      </c>
      <c r="N91" s="5" t="b">
        <f t="shared" ref="N91:R91" si="88">A91=G91</f>
        <v>1</v>
      </c>
      <c r="O91" s="5" t="b">
        <f t="shared" si="88"/>
        <v>1</v>
      </c>
      <c r="P91" s="5" t="b">
        <f t="shared" si="88"/>
        <v>1</v>
      </c>
      <c r="Q91" s="5" t="b">
        <f t="shared" si="88"/>
        <v>1</v>
      </c>
      <c r="R91" s="5" t="b">
        <f t="shared" si="88"/>
        <v>1</v>
      </c>
    </row>
    <row r="92" ht="12.0" hidden="1" customHeight="1">
      <c r="A92" s="5" t="s">
        <v>18</v>
      </c>
      <c r="B92" s="5" t="s">
        <v>86</v>
      </c>
      <c r="C92" s="5" t="s">
        <v>86</v>
      </c>
      <c r="D92" s="5" t="s">
        <v>124</v>
      </c>
      <c r="E92" s="5" t="s">
        <v>128</v>
      </c>
      <c r="G92" s="5" t="s">
        <v>18</v>
      </c>
      <c r="H92" s="5" t="s">
        <v>86</v>
      </c>
      <c r="I92" s="5" t="s">
        <v>86</v>
      </c>
      <c r="J92" s="5" t="s">
        <v>124</v>
      </c>
      <c r="K92" s="5" t="s">
        <v>128</v>
      </c>
      <c r="N92" s="5" t="b">
        <f t="shared" ref="N92:R92" si="89">A92=G92</f>
        <v>1</v>
      </c>
      <c r="O92" s="5" t="b">
        <f t="shared" si="89"/>
        <v>1</v>
      </c>
      <c r="P92" s="5" t="b">
        <f t="shared" si="89"/>
        <v>1</v>
      </c>
      <c r="Q92" s="5" t="b">
        <f t="shared" si="89"/>
        <v>1</v>
      </c>
      <c r="R92" s="5" t="b">
        <f t="shared" si="89"/>
        <v>1</v>
      </c>
    </row>
    <row r="93" ht="12.0" hidden="1" customHeight="1">
      <c r="A93" s="5" t="s">
        <v>18</v>
      </c>
      <c r="B93" s="5" t="s">
        <v>86</v>
      </c>
      <c r="C93" s="5" t="s">
        <v>86</v>
      </c>
      <c r="D93" s="5" t="s">
        <v>124</v>
      </c>
      <c r="E93" s="5" t="s">
        <v>129</v>
      </c>
      <c r="G93" s="5" t="s">
        <v>18</v>
      </c>
      <c r="H93" s="5" t="s">
        <v>86</v>
      </c>
      <c r="I93" s="5" t="s">
        <v>86</v>
      </c>
      <c r="J93" s="5" t="s">
        <v>124</v>
      </c>
      <c r="K93" s="5" t="s">
        <v>129</v>
      </c>
      <c r="N93" s="5" t="b">
        <f t="shared" ref="N93:R93" si="90">A93=G93</f>
        <v>1</v>
      </c>
      <c r="O93" s="5" t="b">
        <f t="shared" si="90"/>
        <v>1</v>
      </c>
      <c r="P93" s="5" t="b">
        <f t="shared" si="90"/>
        <v>1</v>
      </c>
      <c r="Q93" s="5" t="b">
        <f t="shared" si="90"/>
        <v>1</v>
      </c>
      <c r="R93" s="5" t="b">
        <f t="shared" si="90"/>
        <v>1</v>
      </c>
    </row>
    <row r="94" ht="12.0" hidden="1" customHeight="1">
      <c r="A94" s="5" t="s">
        <v>18</v>
      </c>
      <c r="B94" s="5" t="s">
        <v>86</v>
      </c>
      <c r="C94" s="5" t="s">
        <v>86</v>
      </c>
      <c r="D94" s="5" t="s">
        <v>124</v>
      </c>
      <c r="E94" s="5" t="s">
        <v>130</v>
      </c>
      <c r="G94" s="5" t="s">
        <v>18</v>
      </c>
      <c r="H94" s="5" t="s">
        <v>86</v>
      </c>
      <c r="I94" s="5" t="s">
        <v>86</v>
      </c>
      <c r="J94" s="5" t="s">
        <v>124</v>
      </c>
      <c r="K94" s="5" t="s">
        <v>130</v>
      </c>
      <c r="N94" s="5" t="b">
        <f t="shared" ref="N94:R94" si="91">A94=G94</f>
        <v>1</v>
      </c>
      <c r="O94" s="5" t="b">
        <f t="shared" si="91"/>
        <v>1</v>
      </c>
      <c r="P94" s="5" t="b">
        <f t="shared" si="91"/>
        <v>1</v>
      </c>
      <c r="Q94" s="5" t="b">
        <f t="shared" si="91"/>
        <v>1</v>
      </c>
      <c r="R94" s="5" t="b">
        <f t="shared" si="91"/>
        <v>1</v>
      </c>
    </row>
    <row r="95" ht="12.0" hidden="1" customHeight="1">
      <c r="A95" s="5" t="s">
        <v>18</v>
      </c>
      <c r="B95" s="5" t="s">
        <v>86</v>
      </c>
      <c r="C95" s="5" t="s">
        <v>86</v>
      </c>
      <c r="D95" s="5" t="s">
        <v>124</v>
      </c>
      <c r="E95" s="5" t="s">
        <v>131</v>
      </c>
      <c r="G95" s="5" t="s">
        <v>18</v>
      </c>
      <c r="H95" s="5" t="s">
        <v>86</v>
      </c>
      <c r="I95" s="5" t="s">
        <v>86</v>
      </c>
      <c r="J95" s="5" t="s">
        <v>124</v>
      </c>
      <c r="K95" s="5" t="s">
        <v>131</v>
      </c>
      <c r="N95" s="5" t="b">
        <f t="shared" ref="N95:R95" si="92">A95=G95</f>
        <v>1</v>
      </c>
      <c r="O95" s="5" t="b">
        <f t="shared" si="92"/>
        <v>1</v>
      </c>
      <c r="P95" s="5" t="b">
        <f t="shared" si="92"/>
        <v>1</v>
      </c>
      <c r="Q95" s="5" t="b">
        <f t="shared" si="92"/>
        <v>1</v>
      </c>
      <c r="R95" s="5" t="b">
        <f t="shared" si="92"/>
        <v>1</v>
      </c>
    </row>
    <row r="96" ht="12.0" hidden="1" customHeight="1">
      <c r="A96" s="5" t="s">
        <v>18</v>
      </c>
      <c r="B96" s="5" t="s">
        <v>86</v>
      </c>
      <c r="C96" s="5" t="s">
        <v>86</v>
      </c>
      <c r="D96" s="5" t="s">
        <v>124</v>
      </c>
      <c r="E96" s="5" t="s">
        <v>132</v>
      </c>
      <c r="G96" s="5" t="s">
        <v>18</v>
      </c>
      <c r="H96" s="5" t="s">
        <v>86</v>
      </c>
      <c r="I96" s="5" t="s">
        <v>86</v>
      </c>
      <c r="J96" s="5" t="s">
        <v>124</v>
      </c>
      <c r="K96" s="5" t="s">
        <v>132</v>
      </c>
      <c r="N96" s="5" t="b">
        <f t="shared" ref="N96:R96" si="93">A96=G96</f>
        <v>1</v>
      </c>
      <c r="O96" s="5" t="b">
        <f t="shared" si="93"/>
        <v>1</v>
      </c>
      <c r="P96" s="5" t="b">
        <f t="shared" si="93"/>
        <v>1</v>
      </c>
      <c r="Q96" s="5" t="b">
        <f t="shared" si="93"/>
        <v>1</v>
      </c>
      <c r="R96" s="5" t="b">
        <f t="shared" si="93"/>
        <v>1</v>
      </c>
    </row>
    <row r="97" ht="12.0" hidden="1" customHeight="1">
      <c r="A97" s="5" t="s">
        <v>18</v>
      </c>
      <c r="B97" s="5" t="s">
        <v>86</v>
      </c>
      <c r="C97" s="5" t="s">
        <v>86</v>
      </c>
      <c r="D97" s="5" t="s">
        <v>133</v>
      </c>
      <c r="E97" s="5" t="s">
        <v>134</v>
      </c>
      <c r="G97" s="5" t="s">
        <v>18</v>
      </c>
      <c r="H97" s="5" t="s">
        <v>86</v>
      </c>
      <c r="I97" s="5" t="s">
        <v>86</v>
      </c>
      <c r="J97" s="5" t="s">
        <v>133</v>
      </c>
      <c r="K97" s="5" t="s">
        <v>134</v>
      </c>
      <c r="N97" s="5" t="b">
        <f t="shared" ref="N97:R97" si="94">A97=G97</f>
        <v>1</v>
      </c>
      <c r="O97" s="5" t="b">
        <f t="shared" si="94"/>
        <v>1</v>
      </c>
      <c r="P97" s="5" t="b">
        <f t="shared" si="94"/>
        <v>1</v>
      </c>
      <c r="Q97" s="5" t="b">
        <f t="shared" si="94"/>
        <v>1</v>
      </c>
      <c r="R97" s="5" t="b">
        <f t="shared" si="94"/>
        <v>1</v>
      </c>
    </row>
    <row r="98" ht="12.0" hidden="1" customHeight="1">
      <c r="A98" s="5" t="s">
        <v>18</v>
      </c>
      <c r="B98" s="5" t="s">
        <v>86</v>
      </c>
      <c r="C98" s="5" t="s">
        <v>86</v>
      </c>
      <c r="D98" s="5" t="s">
        <v>135</v>
      </c>
      <c r="E98" s="5" t="s">
        <v>136</v>
      </c>
      <c r="G98" s="5" t="s">
        <v>18</v>
      </c>
      <c r="H98" s="5" t="s">
        <v>86</v>
      </c>
      <c r="I98" s="5" t="s">
        <v>86</v>
      </c>
      <c r="J98" s="5" t="s">
        <v>135</v>
      </c>
      <c r="K98" s="5" t="s">
        <v>136</v>
      </c>
      <c r="N98" s="5" t="b">
        <f t="shared" ref="N98:R98" si="95">A98=G98</f>
        <v>1</v>
      </c>
      <c r="O98" s="5" t="b">
        <f t="shared" si="95"/>
        <v>1</v>
      </c>
      <c r="P98" s="5" t="b">
        <f t="shared" si="95"/>
        <v>1</v>
      </c>
      <c r="Q98" s="5" t="b">
        <f t="shared" si="95"/>
        <v>1</v>
      </c>
      <c r="R98" s="5" t="b">
        <f t="shared" si="95"/>
        <v>1</v>
      </c>
    </row>
    <row r="99" ht="12.0" hidden="1" customHeight="1">
      <c r="A99" s="5" t="s">
        <v>18</v>
      </c>
      <c r="B99" s="5" t="s">
        <v>86</v>
      </c>
      <c r="C99" s="5" t="s">
        <v>86</v>
      </c>
      <c r="D99" s="5" t="s">
        <v>135</v>
      </c>
      <c r="E99" s="5" t="s">
        <v>137</v>
      </c>
      <c r="G99" s="5" t="s">
        <v>18</v>
      </c>
      <c r="H99" s="5" t="s">
        <v>86</v>
      </c>
      <c r="I99" s="5" t="s">
        <v>86</v>
      </c>
      <c r="J99" s="5" t="s">
        <v>135</v>
      </c>
      <c r="K99" s="5" t="s">
        <v>137</v>
      </c>
      <c r="N99" s="5" t="b">
        <f t="shared" ref="N99:R99" si="96">A99=G99</f>
        <v>1</v>
      </c>
      <c r="O99" s="5" t="b">
        <f t="shared" si="96"/>
        <v>1</v>
      </c>
      <c r="P99" s="5" t="b">
        <f t="shared" si="96"/>
        <v>1</v>
      </c>
      <c r="Q99" s="5" t="b">
        <f t="shared" si="96"/>
        <v>1</v>
      </c>
      <c r="R99" s="5" t="b">
        <f t="shared" si="96"/>
        <v>1</v>
      </c>
    </row>
    <row r="100" ht="12.0" hidden="1" customHeight="1">
      <c r="A100" s="5" t="s">
        <v>18</v>
      </c>
      <c r="B100" s="5" t="s">
        <v>86</v>
      </c>
      <c r="C100" s="5" t="s">
        <v>86</v>
      </c>
      <c r="D100" s="5" t="s">
        <v>135</v>
      </c>
      <c r="E100" s="5" t="s">
        <v>138</v>
      </c>
      <c r="G100" s="5" t="s">
        <v>18</v>
      </c>
      <c r="H100" s="5" t="s">
        <v>86</v>
      </c>
      <c r="I100" s="5" t="s">
        <v>86</v>
      </c>
      <c r="J100" s="5" t="s">
        <v>135</v>
      </c>
      <c r="K100" s="5" t="s">
        <v>138</v>
      </c>
      <c r="N100" s="5" t="b">
        <f t="shared" ref="N100:R100" si="97">A100=G100</f>
        <v>1</v>
      </c>
      <c r="O100" s="5" t="b">
        <f t="shared" si="97"/>
        <v>1</v>
      </c>
      <c r="P100" s="5" t="b">
        <f t="shared" si="97"/>
        <v>1</v>
      </c>
      <c r="Q100" s="5" t="b">
        <f t="shared" si="97"/>
        <v>1</v>
      </c>
      <c r="R100" s="5" t="b">
        <f t="shared" si="97"/>
        <v>1</v>
      </c>
    </row>
    <row r="101" ht="12.0" hidden="1" customHeight="1">
      <c r="A101" s="5" t="s">
        <v>18</v>
      </c>
      <c r="B101" s="5" t="s">
        <v>86</v>
      </c>
      <c r="C101" s="5" t="s">
        <v>86</v>
      </c>
      <c r="D101" s="5" t="s">
        <v>135</v>
      </c>
      <c r="E101" s="5" t="s">
        <v>139</v>
      </c>
      <c r="G101" s="5" t="s">
        <v>18</v>
      </c>
      <c r="H101" s="5" t="s">
        <v>86</v>
      </c>
      <c r="I101" s="5" t="s">
        <v>86</v>
      </c>
      <c r="J101" s="5" t="s">
        <v>135</v>
      </c>
      <c r="K101" s="5" t="s">
        <v>139</v>
      </c>
      <c r="N101" s="5" t="b">
        <f t="shared" ref="N101:R101" si="98">A101=G101</f>
        <v>1</v>
      </c>
      <c r="O101" s="5" t="b">
        <f t="shared" si="98"/>
        <v>1</v>
      </c>
      <c r="P101" s="5" t="b">
        <f t="shared" si="98"/>
        <v>1</v>
      </c>
      <c r="Q101" s="5" t="b">
        <f t="shared" si="98"/>
        <v>1</v>
      </c>
      <c r="R101" s="5" t="b">
        <f t="shared" si="98"/>
        <v>1</v>
      </c>
    </row>
    <row r="102" ht="12.0" hidden="1" customHeight="1">
      <c r="A102" s="5" t="s">
        <v>18</v>
      </c>
      <c r="B102" s="5" t="s">
        <v>86</v>
      </c>
      <c r="C102" s="5" t="s">
        <v>86</v>
      </c>
      <c r="D102" s="5" t="s">
        <v>135</v>
      </c>
      <c r="E102" s="5" t="s">
        <v>140</v>
      </c>
      <c r="G102" s="5" t="s">
        <v>18</v>
      </c>
      <c r="H102" s="5" t="s">
        <v>86</v>
      </c>
      <c r="I102" s="5" t="s">
        <v>86</v>
      </c>
      <c r="J102" s="5" t="s">
        <v>135</v>
      </c>
      <c r="K102" s="5" t="s">
        <v>140</v>
      </c>
      <c r="N102" s="5" t="b">
        <f t="shared" ref="N102:R102" si="99">A102=G102</f>
        <v>1</v>
      </c>
      <c r="O102" s="5" t="b">
        <f t="shared" si="99"/>
        <v>1</v>
      </c>
      <c r="P102" s="5" t="b">
        <f t="shared" si="99"/>
        <v>1</v>
      </c>
      <c r="Q102" s="5" t="b">
        <f t="shared" si="99"/>
        <v>1</v>
      </c>
      <c r="R102" s="5" t="b">
        <f t="shared" si="99"/>
        <v>1</v>
      </c>
    </row>
    <row r="103" ht="12.0" hidden="1" customHeight="1">
      <c r="A103" s="5" t="s">
        <v>18</v>
      </c>
      <c r="B103" s="5" t="s">
        <v>86</v>
      </c>
      <c r="C103" s="5" t="s">
        <v>86</v>
      </c>
      <c r="D103" s="5" t="s">
        <v>135</v>
      </c>
      <c r="E103" s="5" t="s">
        <v>141</v>
      </c>
      <c r="G103" s="5" t="s">
        <v>18</v>
      </c>
      <c r="H103" s="5" t="s">
        <v>86</v>
      </c>
      <c r="I103" s="5" t="s">
        <v>86</v>
      </c>
      <c r="J103" s="5" t="s">
        <v>135</v>
      </c>
      <c r="K103" s="5" t="s">
        <v>141</v>
      </c>
      <c r="N103" s="5" t="b">
        <f t="shared" ref="N103:R103" si="100">A103=G103</f>
        <v>1</v>
      </c>
      <c r="O103" s="5" t="b">
        <f t="shared" si="100"/>
        <v>1</v>
      </c>
      <c r="P103" s="5" t="b">
        <f t="shared" si="100"/>
        <v>1</v>
      </c>
      <c r="Q103" s="5" t="b">
        <f t="shared" si="100"/>
        <v>1</v>
      </c>
      <c r="R103" s="5" t="b">
        <f t="shared" si="100"/>
        <v>1</v>
      </c>
    </row>
    <row r="104" ht="12.0" hidden="1" customHeight="1">
      <c r="A104" s="5" t="s">
        <v>18</v>
      </c>
      <c r="B104" s="5" t="s">
        <v>86</v>
      </c>
      <c r="C104" s="5" t="s">
        <v>86</v>
      </c>
      <c r="D104" s="5" t="s">
        <v>142</v>
      </c>
      <c r="E104" s="5" t="s">
        <v>143</v>
      </c>
      <c r="G104" s="5" t="s">
        <v>18</v>
      </c>
      <c r="H104" s="5" t="s">
        <v>86</v>
      </c>
      <c r="I104" s="5" t="s">
        <v>86</v>
      </c>
      <c r="J104" s="5" t="s">
        <v>142</v>
      </c>
      <c r="K104" s="5" t="s">
        <v>143</v>
      </c>
      <c r="N104" s="5" t="b">
        <f t="shared" ref="N104:R104" si="101">A104=G104</f>
        <v>1</v>
      </c>
      <c r="O104" s="5" t="b">
        <f t="shared" si="101"/>
        <v>1</v>
      </c>
      <c r="P104" s="5" t="b">
        <f t="shared" si="101"/>
        <v>1</v>
      </c>
      <c r="Q104" s="5" t="b">
        <f t="shared" si="101"/>
        <v>1</v>
      </c>
      <c r="R104" s="5" t="b">
        <f t="shared" si="101"/>
        <v>1</v>
      </c>
    </row>
    <row r="105" ht="12.0" hidden="1" customHeight="1">
      <c r="A105" s="5" t="s">
        <v>18</v>
      </c>
      <c r="B105" s="5" t="s">
        <v>86</v>
      </c>
      <c r="C105" s="5" t="s">
        <v>86</v>
      </c>
      <c r="D105" s="5" t="s">
        <v>142</v>
      </c>
      <c r="E105" s="5" t="s">
        <v>144</v>
      </c>
      <c r="G105" s="5" t="s">
        <v>18</v>
      </c>
      <c r="H105" s="5" t="s">
        <v>86</v>
      </c>
      <c r="I105" s="5" t="s">
        <v>86</v>
      </c>
      <c r="J105" s="5" t="s">
        <v>142</v>
      </c>
      <c r="K105" s="5" t="s">
        <v>144</v>
      </c>
      <c r="N105" s="5" t="b">
        <f t="shared" ref="N105:R105" si="102">A105=G105</f>
        <v>1</v>
      </c>
      <c r="O105" s="5" t="b">
        <f t="shared" si="102"/>
        <v>1</v>
      </c>
      <c r="P105" s="5" t="b">
        <f t="shared" si="102"/>
        <v>1</v>
      </c>
      <c r="Q105" s="5" t="b">
        <f t="shared" si="102"/>
        <v>1</v>
      </c>
      <c r="R105" s="5" t="b">
        <f t="shared" si="102"/>
        <v>1</v>
      </c>
    </row>
    <row r="106" ht="12.0" hidden="1" customHeight="1">
      <c r="A106" s="5" t="s">
        <v>18</v>
      </c>
      <c r="B106" s="5" t="s">
        <v>86</v>
      </c>
      <c r="C106" s="5" t="s">
        <v>86</v>
      </c>
      <c r="D106" s="5" t="s">
        <v>145</v>
      </c>
      <c r="E106" s="5" t="s">
        <v>146</v>
      </c>
      <c r="G106" s="5" t="s">
        <v>18</v>
      </c>
      <c r="H106" s="5" t="s">
        <v>86</v>
      </c>
      <c r="I106" s="5" t="s">
        <v>86</v>
      </c>
      <c r="J106" s="5" t="s">
        <v>145</v>
      </c>
      <c r="K106" s="5" t="s">
        <v>146</v>
      </c>
      <c r="N106" s="5" t="b">
        <f t="shared" ref="N106:R106" si="103">A106=G106</f>
        <v>1</v>
      </c>
      <c r="O106" s="5" t="b">
        <f t="shared" si="103"/>
        <v>1</v>
      </c>
      <c r="P106" s="5" t="b">
        <f t="shared" si="103"/>
        <v>1</v>
      </c>
      <c r="Q106" s="5" t="b">
        <f t="shared" si="103"/>
        <v>1</v>
      </c>
      <c r="R106" s="5" t="b">
        <f t="shared" si="103"/>
        <v>1</v>
      </c>
    </row>
    <row r="107" ht="12.0" hidden="1" customHeight="1">
      <c r="A107" s="5" t="s">
        <v>18</v>
      </c>
      <c r="B107" s="5" t="s">
        <v>86</v>
      </c>
      <c r="C107" s="5" t="s">
        <v>86</v>
      </c>
      <c r="D107" s="5" t="s">
        <v>145</v>
      </c>
      <c r="E107" s="5" t="s">
        <v>147</v>
      </c>
      <c r="G107" s="5" t="s">
        <v>18</v>
      </c>
      <c r="H107" s="5" t="s">
        <v>86</v>
      </c>
      <c r="I107" s="5" t="s">
        <v>86</v>
      </c>
      <c r="J107" s="5" t="s">
        <v>145</v>
      </c>
      <c r="K107" s="5" t="s">
        <v>147</v>
      </c>
      <c r="N107" s="5" t="b">
        <f t="shared" ref="N107:R107" si="104">A107=G107</f>
        <v>1</v>
      </c>
      <c r="O107" s="5" t="b">
        <f t="shared" si="104"/>
        <v>1</v>
      </c>
      <c r="P107" s="5" t="b">
        <f t="shared" si="104"/>
        <v>1</v>
      </c>
      <c r="Q107" s="5" t="b">
        <f t="shared" si="104"/>
        <v>1</v>
      </c>
      <c r="R107" s="5" t="b">
        <f t="shared" si="104"/>
        <v>1</v>
      </c>
    </row>
    <row r="108" ht="12.0" hidden="1" customHeight="1">
      <c r="A108" s="5" t="s">
        <v>18</v>
      </c>
      <c r="B108" s="5" t="s">
        <v>86</v>
      </c>
      <c r="C108" s="5" t="s">
        <v>86</v>
      </c>
      <c r="D108" s="5" t="s">
        <v>145</v>
      </c>
      <c r="E108" s="5" t="s">
        <v>148</v>
      </c>
      <c r="G108" s="5" t="s">
        <v>18</v>
      </c>
      <c r="H108" s="5" t="s">
        <v>86</v>
      </c>
      <c r="I108" s="5" t="s">
        <v>86</v>
      </c>
      <c r="J108" s="5" t="s">
        <v>145</v>
      </c>
      <c r="K108" s="5" t="s">
        <v>148</v>
      </c>
      <c r="N108" s="5" t="b">
        <f t="shared" ref="N108:R108" si="105">A108=G108</f>
        <v>1</v>
      </c>
      <c r="O108" s="5" t="b">
        <f t="shared" si="105"/>
        <v>1</v>
      </c>
      <c r="P108" s="5" t="b">
        <f t="shared" si="105"/>
        <v>1</v>
      </c>
      <c r="Q108" s="5" t="b">
        <f t="shared" si="105"/>
        <v>1</v>
      </c>
      <c r="R108" s="5" t="b">
        <f t="shared" si="105"/>
        <v>1</v>
      </c>
    </row>
    <row r="109" ht="12.0" hidden="1" customHeight="1">
      <c r="A109" s="5" t="s">
        <v>18</v>
      </c>
      <c r="B109" s="5" t="s">
        <v>86</v>
      </c>
      <c r="C109" s="5" t="s">
        <v>86</v>
      </c>
      <c r="D109" s="5" t="s">
        <v>145</v>
      </c>
      <c r="E109" s="5" t="s">
        <v>149</v>
      </c>
      <c r="G109" s="5" t="s">
        <v>18</v>
      </c>
      <c r="H109" s="5" t="s">
        <v>86</v>
      </c>
      <c r="I109" s="5" t="s">
        <v>86</v>
      </c>
      <c r="J109" s="5" t="s">
        <v>145</v>
      </c>
      <c r="K109" s="5" t="s">
        <v>149</v>
      </c>
      <c r="N109" s="5" t="b">
        <f t="shared" ref="N109:R109" si="106">A109=G109</f>
        <v>1</v>
      </c>
      <c r="O109" s="5" t="b">
        <f t="shared" si="106"/>
        <v>1</v>
      </c>
      <c r="P109" s="5" t="b">
        <f t="shared" si="106"/>
        <v>1</v>
      </c>
      <c r="Q109" s="5" t="b">
        <f t="shared" si="106"/>
        <v>1</v>
      </c>
      <c r="R109" s="5" t="b">
        <f t="shared" si="106"/>
        <v>1</v>
      </c>
    </row>
    <row r="110" ht="12.0" hidden="1" customHeight="1">
      <c r="A110" s="5" t="s">
        <v>18</v>
      </c>
      <c r="B110" s="5" t="s">
        <v>150</v>
      </c>
      <c r="C110" s="5" t="s">
        <v>150</v>
      </c>
      <c r="D110" s="5" t="s">
        <v>151</v>
      </c>
      <c r="E110" s="5" t="s">
        <v>152</v>
      </c>
      <c r="G110" s="5" t="s">
        <v>18</v>
      </c>
      <c r="H110" s="5" t="s">
        <v>150</v>
      </c>
      <c r="I110" s="5" t="s">
        <v>150</v>
      </c>
      <c r="J110" s="5" t="s">
        <v>151</v>
      </c>
      <c r="K110" s="5" t="s">
        <v>152</v>
      </c>
      <c r="N110" s="5" t="b">
        <f t="shared" ref="N110:R110" si="107">A110=G110</f>
        <v>1</v>
      </c>
      <c r="O110" s="5" t="b">
        <f t="shared" si="107"/>
        <v>1</v>
      </c>
      <c r="P110" s="5" t="b">
        <f t="shared" si="107"/>
        <v>1</v>
      </c>
      <c r="Q110" s="5" t="b">
        <f t="shared" si="107"/>
        <v>1</v>
      </c>
      <c r="R110" s="5" t="b">
        <f t="shared" si="107"/>
        <v>1</v>
      </c>
    </row>
    <row r="111" ht="12.0" hidden="1" customHeight="1">
      <c r="A111" s="5" t="s">
        <v>18</v>
      </c>
      <c r="B111" s="5" t="s">
        <v>150</v>
      </c>
      <c r="C111" s="5" t="s">
        <v>150</v>
      </c>
      <c r="D111" s="5" t="s">
        <v>151</v>
      </c>
      <c r="E111" s="5" t="s">
        <v>153</v>
      </c>
      <c r="G111" s="5" t="s">
        <v>18</v>
      </c>
      <c r="H111" s="5" t="s">
        <v>150</v>
      </c>
      <c r="I111" s="5" t="s">
        <v>150</v>
      </c>
      <c r="J111" s="5" t="s">
        <v>151</v>
      </c>
      <c r="K111" s="5" t="s">
        <v>153</v>
      </c>
      <c r="N111" s="5" t="b">
        <f t="shared" ref="N111:R111" si="108">A111=G111</f>
        <v>1</v>
      </c>
      <c r="O111" s="5" t="b">
        <f t="shared" si="108"/>
        <v>1</v>
      </c>
      <c r="P111" s="5" t="b">
        <f t="shared" si="108"/>
        <v>1</v>
      </c>
      <c r="Q111" s="5" t="b">
        <f t="shared" si="108"/>
        <v>1</v>
      </c>
      <c r="R111" s="5" t="b">
        <f t="shared" si="108"/>
        <v>1</v>
      </c>
    </row>
    <row r="112" ht="12.0" hidden="1" customHeight="1">
      <c r="A112" s="5" t="s">
        <v>18</v>
      </c>
      <c r="B112" s="5" t="s">
        <v>150</v>
      </c>
      <c r="C112" s="5" t="s">
        <v>150</v>
      </c>
      <c r="D112" s="5" t="s">
        <v>151</v>
      </c>
      <c r="E112" s="5" t="s">
        <v>154</v>
      </c>
      <c r="G112" s="5" t="s">
        <v>18</v>
      </c>
      <c r="H112" s="5" t="s">
        <v>150</v>
      </c>
      <c r="I112" s="5" t="s">
        <v>150</v>
      </c>
      <c r="J112" s="5" t="s">
        <v>151</v>
      </c>
      <c r="K112" s="5" t="s">
        <v>154</v>
      </c>
      <c r="N112" s="5" t="b">
        <f t="shared" ref="N112:R112" si="109">A112=G112</f>
        <v>1</v>
      </c>
      <c r="O112" s="5" t="b">
        <f t="shared" si="109"/>
        <v>1</v>
      </c>
      <c r="P112" s="5" t="b">
        <f t="shared" si="109"/>
        <v>1</v>
      </c>
      <c r="Q112" s="5" t="b">
        <f t="shared" si="109"/>
        <v>1</v>
      </c>
      <c r="R112" s="5" t="b">
        <f t="shared" si="109"/>
        <v>1</v>
      </c>
    </row>
    <row r="113" ht="12.0" hidden="1" customHeight="1">
      <c r="A113" s="5" t="s">
        <v>18</v>
      </c>
      <c r="B113" s="5" t="s">
        <v>150</v>
      </c>
      <c r="C113" s="5" t="s">
        <v>150</v>
      </c>
      <c r="D113" s="5" t="s">
        <v>151</v>
      </c>
      <c r="E113" s="5" t="s">
        <v>155</v>
      </c>
      <c r="G113" s="5" t="s">
        <v>18</v>
      </c>
      <c r="H113" s="5" t="s">
        <v>150</v>
      </c>
      <c r="I113" s="5" t="s">
        <v>150</v>
      </c>
      <c r="J113" s="5" t="s">
        <v>151</v>
      </c>
      <c r="K113" s="5" t="s">
        <v>155</v>
      </c>
      <c r="N113" s="5" t="b">
        <f t="shared" ref="N113:R113" si="110">A113=G113</f>
        <v>1</v>
      </c>
      <c r="O113" s="5" t="b">
        <f t="shared" si="110"/>
        <v>1</v>
      </c>
      <c r="P113" s="5" t="b">
        <f t="shared" si="110"/>
        <v>1</v>
      </c>
      <c r="Q113" s="5" t="b">
        <f t="shared" si="110"/>
        <v>1</v>
      </c>
      <c r="R113" s="5" t="b">
        <f t="shared" si="110"/>
        <v>1</v>
      </c>
    </row>
    <row r="114" ht="12.0" hidden="1" customHeight="1">
      <c r="A114" s="5" t="s">
        <v>18</v>
      </c>
      <c r="B114" s="5" t="s">
        <v>150</v>
      </c>
      <c r="C114" s="5" t="s">
        <v>150</v>
      </c>
      <c r="D114" s="5" t="s">
        <v>156</v>
      </c>
      <c r="E114" s="5" t="s">
        <v>157</v>
      </c>
      <c r="G114" s="5" t="s">
        <v>18</v>
      </c>
      <c r="H114" s="5" t="s">
        <v>150</v>
      </c>
      <c r="I114" s="5" t="s">
        <v>150</v>
      </c>
      <c r="J114" s="5" t="s">
        <v>156</v>
      </c>
      <c r="K114" s="5" t="s">
        <v>157</v>
      </c>
      <c r="N114" s="5" t="b">
        <f t="shared" ref="N114:R114" si="111">A114=G114</f>
        <v>1</v>
      </c>
      <c r="O114" s="5" t="b">
        <f t="shared" si="111"/>
        <v>1</v>
      </c>
      <c r="P114" s="5" t="b">
        <f t="shared" si="111"/>
        <v>1</v>
      </c>
      <c r="Q114" s="5" t="b">
        <f t="shared" si="111"/>
        <v>1</v>
      </c>
      <c r="R114" s="5" t="b">
        <f t="shared" si="111"/>
        <v>1</v>
      </c>
    </row>
    <row r="115" ht="12.0" hidden="1" customHeight="1">
      <c r="A115" s="5" t="s">
        <v>18</v>
      </c>
      <c r="B115" s="5" t="s">
        <v>150</v>
      </c>
      <c r="C115" s="5" t="s">
        <v>150</v>
      </c>
      <c r="D115" s="5" t="s">
        <v>156</v>
      </c>
      <c r="E115" s="5" t="s">
        <v>158</v>
      </c>
      <c r="G115" s="5" t="s">
        <v>18</v>
      </c>
      <c r="H115" s="5" t="s">
        <v>150</v>
      </c>
      <c r="I115" s="5" t="s">
        <v>150</v>
      </c>
      <c r="J115" s="5" t="s">
        <v>156</v>
      </c>
      <c r="K115" s="5" t="s">
        <v>158</v>
      </c>
      <c r="N115" s="5" t="b">
        <f t="shared" ref="N115:R115" si="112">A115=G115</f>
        <v>1</v>
      </c>
      <c r="O115" s="5" t="b">
        <f t="shared" si="112"/>
        <v>1</v>
      </c>
      <c r="P115" s="5" t="b">
        <f t="shared" si="112"/>
        <v>1</v>
      </c>
      <c r="Q115" s="5" t="b">
        <f t="shared" si="112"/>
        <v>1</v>
      </c>
      <c r="R115" s="5" t="b">
        <f t="shared" si="112"/>
        <v>1</v>
      </c>
    </row>
    <row r="116" ht="12.0" hidden="1" customHeight="1">
      <c r="A116" s="5" t="s">
        <v>18</v>
      </c>
      <c r="B116" s="5" t="s">
        <v>150</v>
      </c>
      <c r="C116" s="5" t="s">
        <v>150</v>
      </c>
      <c r="D116" s="5" t="s">
        <v>156</v>
      </c>
      <c r="E116" s="5" t="s">
        <v>159</v>
      </c>
      <c r="G116" s="5" t="s">
        <v>18</v>
      </c>
      <c r="H116" s="5" t="s">
        <v>150</v>
      </c>
      <c r="I116" s="5" t="s">
        <v>150</v>
      </c>
      <c r="J116" s="5" t="s">
        <v>156</v>
      </c>
      <c r="K116" s="5" t="s">
        <v>159</v>
      </c>
      <c r="N116" s="5" t="b">
        <f t="shared" ref="N116:R116" si="113">A116=G116</f>
        <v>1</v>
      </c>
      <c r="O116" s="5" t="b">
        <f t="shared" si="113"/>
        <v>1</v>
      </c>
      <c r="P116" s="5" t="b">
        <f t="shared" si="113"/>
        <v>1</v>
      </c>
      <c r="Q116" s="5" t="b">
        <f t="shared" si="113"/>
        <v>1</v>
      </c>
      <c r="R116" s="5" t="b">
        <f t="shared" si="113"/>
        <v>1</v>
      </c>
    </row>
    <row r="117" ht="12.0" hidden="1" customHeight="1">
      <c r="A117" s="5" t="s">
        <v>18</v>
      </c>
      <c r="B117" s="5" t="s">
        <v>150</v>
      </c>
      <c r="C117" s="5" t="s">
        <v>150</v>
      </c>
      <c r="D117" s="5" t="s">
        <v>156</v>
      </c>
      <c r="E117" s="5" t="s">
        <v>160</v>
      </c>
      <c r="G117" s="5" t="s">
        <v>18</v>
      </c>
      <c r="H117" s="5" t="s">
        <v>150</v>
      </c>
      <c r="I117" s="5" t="s">
        <v>150</v>
      </c>
      <c r="J117" s="5" t="s">
        <v>156</v>
      </c>
      <c r="K117" s="5" t="s">
        <v>160</v>
      </c>
      <c r="N117" s="5" t="b">
        <f t="shared" ref="N117:R117" si="114">A117=G117</f>
        <v>1</v>
      </c>
      <c r="O117" s="5" t="b">
        <f t="shared" si="114"/>
        <v>1</v>
      </c>
      <c r="P117" s="5" t="b">
        <f t="shared" si="114"/>
        <v>1</v>
      </c>
      <c r="Q117" s="5" t="b">
        <f t="shared" si="114"/>
        <v>1</v>
      </c>
      <c r="R117" s="5" t="b">
        <f t="shared" si="114"/>
        <v>1</v>
      </c>
    </row>
    <row r="118" ht="12.0" hidden="1" customHeight="1">
      <c r="A118" s="5" t="s">
        <v>18</v>
      </c>
      <c r="B118" s="5" t="s">
        <v>150</v>
      </c>
      <c r="C118" s="5" t="s">
        <v>150</v>
      </c>
      <c r="D118" s="5" t="s">
        <v>156</v>
      </c>
      <c r="E118" s="5" t="s">
        <v>161</v>
      </c>
      <c r="G118" s="5" t="s">
        <v>18</v>
      </c>
      <c r="H118" s="5" t="s">
        <v>150</v>
      </c>
      <c r="I118" s="5" t="s">
        <v>150</v>
      </c>
      <c r="J118" s="5" t="s">
        <v>156</v>
      </c>
      <c r="K118" s="5" t="s">
        <v>161</v>
      </c>
      <c r="N118" s="5" t="b">
        <f t="shared" ref="N118:R118" si="115">A118=G118</f>
        <v>1</v>
      </c>
      <c r="O118" s="5" t="b">
        <f t="shared" si="115"/>
        <v>1</v>
      </c>
      <c r="P118" s="5" t="b">
        <f t="shared" si="115"/>
        <v>1</v>
      </c>
      <c r="Q118" s="5" t="b">
        <f t="shared" si="115"/>
        <v>1</v>
      </c>
      <c r="R118" s="5" t="b">
        <f t="shared" si="115"/>
        <v>1</v>
      </c>
    </row>
    <row r="119" ht="12.0" hidden="1" customHeight="1">
      <c r="A119" s="5" t="s">
        <v>18</v>
      </c>
      <c r="B119" s="5" t="s">
        <v>150</v>
      </c>
      <c r="C119" s="5" t="s">
        <v>150</v>
      </c>
      <c r="D119" s="5" t="s">
        <v>156</v>
      </c>
      <c r="E119" s="5" t="s">
        <v>162</v>
      </c>
      <c r="G119" s="5" t="s">
        <v>18</v>
      </c>
      <c r="H119" s="5" t="s">
        <v>150</v>
      </c>
      <c r="I119" s="5" t="s">
        <v>150</v>
      </c>
      <c r="J119" s="5" t="s">
        <v>156</v>
      </c>
      <c r="K119" s="5" t="s">
        <v>162</v>
      </c>
      <c r="N119" s="5" t="b">
        <f t="shared" ref="N119:R119" si="116">A119=G119</f>
        <v>1</v>
      </c>
      <c r="O119" s="5" t="b">
        <f t="shared" si="116"/>
        <v>1</v>
      </c>
      <c r="P119" s="5" t="b">
        <f t="shared" si="116"/>
        <v>1</v>
      </c>
      <c r="Q119" s="5" t="b">
        <f t="shared" si="116"/>
        <v>1</v>
      </c>
      <c r="R119" s="5" t="b">
        <f t="shared" si="116"/>
        <v>1</v>
      </c>
    </row>
    <row r="120" ht="12.0" hidden="1" customHeight="1">
      <c r="A120" s="5" t="s">
        <v>18</v>
      </c>
      <c r="B120" s="5" t="s">
        <v>150</v>
      </c>
      <c r="C120" s="5" t="s">
        <v>150</v>
      </c>
      <c r="D120" s="5" t="s">
        <v>163</v>
      </c>
      <c r="E120" s="5" t="s">
        <v>164</v>
      </c>
      <c r="G120" s="5" t="s">
        <v>18</v>
      </c>
      <c r="H120" s="5" t="s">
        <v>150</v>
      </c>
      <c r="I120" s="5" t="s">
        <v>150</v>
      </c>
      <c r="J120" s="5" t="s">
        <v>163</v>
      </c>
      <c r="K120" s="5" t="s">
        <v>164</v>
      </c>
      <c r="N120" s="5" t="b">
        <f t="shared" ref="N120:R120" si="117">A120=G120</f>
        <v>1</v>
      </c>
      <c r="O120" s="5" t="b">
        <f t="shared" si="117"/>
        <v>1</v>
      </c>
      <c r="P120" s="5" t="b">
        <f t="shared" si="117"/>
        <v>1</v>
      </c>
      <c r="Q120" s="5" t="b">
        <f t="shared" si="117"/>
        <v>1</v>
      </c>
      <c r="R120" s="5" t="b">
        <f t="shared" si="117"/>
        <v>1</v>
      </c>
    </row>
    <row r="121" ht="12.0" hidden="1" customHeight="1">
      <c r="A121" s="5" t="s">
        <v>18</v>
      </c>
      <c r="B121" s="5" t="s">
        <v>150</v>
      </c>
      <c r="C121" s="5" t="s">
        <v>150</v>
      </c>
      <c r="D121" s="5" t="s">
        <v>163</v>
      </c>
      <c r="E121" s="5" t="s">
        <v>165</v>
      </c>
      <c r="G121" s="5" t="s">
        <v>18</v>
      </c>
      <c r="H121" s="5" t="s">
        <v>150</v>
      </c>
      <c r="I121" s="5" t="s">
        <v>150</v>
      </c>
      <c r="J121" s="5" t="s">
        <v>163</v>
      </c>
      <c r="K121" s="5" t="s">
        <v>165</v>
      </c>
      <c r="N121" s="5" t="b">
        <f t="shared" ref="N121:R121" si="118">A121=G121</f>
        <v>1</v>
      </c>
      <c r="O121" s="5" t="b">
        <f t="shared" si="118"/>
        <v>1</v>
      </c>
      <c r="P121" s="5" t="b">
        <f t="shared" si="118"/>
        <v>1</v>
      </c>
      <c r="Q121" s="5" t="b">
        <f t="shared" si="118"/>
        <v>1</v>
      </c>
      <c r="R121" s="5" t="b">
        <f t="shared" si="118"/>
        <v>1</v>
      </c>
    </row>
    <row r="122" ht="12.0" hidden="1" customHeight="1">
      <c r="A122" s="5" t="s">
        <v>18</v>
      </c>
      <c r="B122" s="5" t="s">
        <v>150</v>
      </c>
      <c r="C122" s="5" t="s">
        <v>150</v>
      </c>
      <c r="D122" s="5" t="s">
        <v>163</v>
      </c>
      <c r="E122" s="5" t="s">
        <v>166</v>
      </c>
      <c r="G122" s="5" t="s">
        <v>18</v>
      </c>
      <c r="H122" s="5" t="s">
        <v>150</v>
      </c>
      <c r="I122" s="5" t="s">
        <v>150</v>
      </c>
      <c r="J122" s="5" t="s">
        <v>163</v>
      </c>
      <c r="K122" s="5" t="s">
        <v>166</v>
      </c>
      <c r="N122" s="5" t="b">
        <f t="shared" ref="N122:R122" si="119">A122=G122</f>
        <v>1</v>
      </c>
      <c r="O122" s="5" t="b">
        <f t="shared" si="119"/>
        <v>1</v>
      </c>
      <c r="P122" s="5" t="b">
        <f t="shared" si="119"/>
        <v>1</v>
      </c>
      <c r="Q122" s="5" t="b">
        <f t="shared" si="119"/>
        <v>1</v>
      </c>
      <c r="R122" s="5" t="b">
        <f t="shared" si="119"/>
        <v>1</v>
      </c>
    </row>
    <row r="123" ht="12.0" hidden="1" customHeight="1">
      <c r="A123" s="5" t="s">
        <v>18</v>
      </c>
      <c r="B123" s="5" t="s">
        <v>150</v>
      </c>
      <c r="C123" s="5" t="s">
        <v>150</v>
      </c>
      <c r="D123" s="5" t="s">
        <v>163</v>
      </c>
      <c r="E123" s="5" t="s">
        <v>167</v>
      </c>
      <c r="G123" s="5" t="s">
        <v>18</v>
      </c>
      <c r="H123" s="5" t="s">
        <v>150</v>
      </c>
      <c r="I123" s="5" t="s">
        <v>150</v>
      </c>
      <c r="J123" s="5" t="s">
        <v>163</v>
      </c>
      <c r="K123" s="5" t="s">
        <v>167</v>
      </c>
      <c r="N123" s="5" t="b">
        <f t="shared" ref="N123:R123" si="120">A123=G123</f>
        <v>1</v>
      </c>
      <c r="O123" s="5" t="b">
        <f t="shared" si="120"/>
        <v>1</v>
      </c>
      <c r="P123" s="5" t="b">
        <f t="shared" si="120"/>
        <v>1</v>
      </c>
      <c r="Q123" s="5" t="b">
        <f t="shared" si="120"/>
        <v>1</v>
      </c>
      <c r="R123" s="5" t="b">
        <f t="shared" si="120"/>
        <v>1</v>
      </c>
    </row>
    <row r="124" ht="12.0" hidden="1" customHeight="1">
      <c r="A124" s="5" t="s">
        <v>18</v>
      </c>
      <c r="B124" s="5" t="s">
        <v>150</v>
      </c>
      <c r="C124" s="5" t="s">
        <v>150</v>
      </c>
      <c r="D124" s="5" t="s">
        <v>163</v>
      </c>
      <c r="E124" s="5" t="s">
        <v>168</v>
      </c>
      <c r="G124" s="5" t="s">
        <v>18</v>
      </c>
      <c r="H124" s="5" t="s">
        <v>150</v>
      </c>
      <c r="I124" s="5" t="s">
        <v>150</v>
      </c>
      <c r="J124" s="5" t="s">
        <v>163</v>
      </c>
      <c r="K124" s="5" t="s">
        <v>168</v>
      </c>
      <c r="N124" s="5" t="b">
        <f t="shared" ref="N124:R124" si="121">A124=G124</f>
        <v>1</v>
      </c>
      <c r="O124" s="5" t="b">
        <f t="shared" si="121"/>
        <v>1</v>
      </c>
      <c r="P124" s="5" t="b">
        <f t="shared" si="121"/>
        <v>1</v>
      </c>
      <c r="Q124" s="5" t="b">
        <f t="shared" si="121"/>
        <v>1</v>
      </c>
      <c r="R124" s="5" t="b">
        <f t="shared" si="121"/>
        <v>1</v>
      </c>
    </row>
    <row r="125" ht="12.0" hidden="1" customHeight="1">
      <c r="A125" s="5" t="s">
        <v>18</v>
      </c>
      <c r="B125" s="5" t="s">
        <v>150</v>
      </c>
      <c r="C125" s="5" t="s">
        <v>150</v>
      </c>
      <c r="D125" s="5" t="s">
        <v>163</v>
      </c>
      <c r="E125" s="5" t="s">
        <v>169</v>
      </c>
      <c r="G125" s="5" t="s">
        <v>18</v>
      </c>
      <c r="H125" s="5" t="s">
        <v>150</v>
      </c>
      <c r="I125" s="5" t="s">
        <v>150</v>
      </c>
      <c r="J125" s="5" t="s">
        <v>163</v>
      </c>
      <c r="K125" s="5" t="s">
        <v>169</v>
      </c>
      <c r="N125" s="5" t="b">
        <f t="shared" ref="N125:R125" si="122">A125=G125</f>
        <v>1</v>
      </c>
      <c r="O125" s="5" t="b">
        <f t="shared" si="122"/>
        <v>1</v>
      </c>
      <c r="P125" s="5" t="b">
        <f t="shared" si="122"/>
        <v>1</v>
      </c>
      <c r="Q125" s="5" t="b">
        <f t="shared" si="122"/>
        <v>1</v>
      </c>
      <c r="R125" s="5" t="b">
        <f t="shared" si="122"/>
        <v>1</v>
      </c>
    </row>
    <row r="126" ht="12.0" hidden="1" customHeight="1">
      <c r="A126" s="5" t="s">
        <v>18</v>
      </c>
      <c r="B126" s="5" t="s">
        <v>150</v>
      </c>
      <c r="C126" s="5" t="s">
        <v>150</v>
      </c>
      <c r="D126" s="5" t="s">
        <v>163</v>
      </c>
      <c r="E126" s="5" t="s">
        <v>170</v>
      </c>
      <c r="G126" s="5" t="s">
        <v>18</v>
      </c>
      <c r="H126" s="5" t="s">
        <v>150</v>
      </c>
      <c r="I126" s="5" t="s">
        <v>150</v>
      </c>
      <c r="J126" s="5" t="s">
        <v>163</v>
      </c>
      <c r="K126" s="5" t="s">
        <v>170</v>
      </c>
      <c r="N126" s="5" t="b">
        <f t="shared" ref="N126:R126" si="123">A126=G126</f>
        <v>1</v>
      </c>
      <c r="O126" s="5" t="b">
        <f t="shared" si="123"/>
        <v>1</v>
      </c>
      <c r="P126" s="5" t="b">
        <f t="shared" si="123"/>
        <v>1</v>
      </c>
      <c r="Q126" s="5" t="b">
        <f t="shared" si="123"/>
        <v>1</v>
      </c>
      <c r="R126" s="5" t="b">
        <f t="shared" si="123"/>
        <v>1</v>
      </c>
    </row>
    <row r="127" ht="12.0" hidden="1" customHeight="1">
      <c r="A127" s="5" t="s">
        <v>18</v>
      </c>
      <c r="B127" s="5" t="s">
        <v>150</v>
      </c>
      <c r="C127" s="5" t="s">
        <v>150</v>
      </c>
      <c r="D127" s="5" t="s">
        <v>163</v>
      </c>
      <c r="E127" s="5" t="s">
        <v>171</v>
      </c>
      <c r="G127" s="5" t="s">
        <v>18</v>
      </c>
      <c r="H127" s="5" t="s">
        <v>150</v>
      </c>
      <c r="I127" s="5" t="s">
        <v>150</v>
      </c>
      <c r="J127" s="5" t="s">
        <v>163</v>
      </c>
      <c r="K127" s="5" t="s">
        <v>171</v>
      </c>
      <c r="N127" s="5" t="b">
        <f t="shared" ref="N127:R127" si="124">A127=G127</f>
        <v>1</v>
      </c>
      <c r="O127" s="5" t="b">
        <f t="shared" si="124"/>
        <v>1</v>
      </c>
      <c r="P127" s="5" t="b">
        <f t="shared" si="124"/>
        <v>1</v>
      </c>
      <c r="Q127" s="5" t="b">
        <f t="shared" si="124"/>
        <v>1</v>
      </c>
      <c r="R127" s="5" t="b">
        <f t="shared" si="124"/>
        <v>1</v>
      </c>
    </row>
    <row r="128" ht="12.0" hidden="1" customHeight="1">
      <c r="A128" s="5" t="s">
        <v>18</v>
      </c>
      <c r="B128" s="5" t="s">
        <v>150</v>
      </c>
      <c r="C128" s="5" t="s">
        <v>150</v>
      </c>
      <c r="D128" s="5" t="s">
        <v>163</v>
      </c>
      <c r="E128" s="5" t="s">
        <v>172</v>
      </c>
      <c r="G128" s="5" t="s">
        <v>18</v>
      </c>
      <c r="H128" s="5" t="s">
        <v>150</v>
      </c>
      <c r="I128" s="5" t="s">
        <v>150</v>
      </c>
      <c r="J128" s="5" t="s">
        <v>163</v>
      </c>
      <c r="K128" s="5" t="s">
        <v>172</v>
      </c>
      <c r="N128" s="5" t="b">
        <f t="shared" ref="N128:R128" si="125">A128=G128</f>
        <v>1</v>
      </c>
      <c r="O128" s="5" t="b">
        <f t="shared" si="125"/>
        <v>1</v>
      </c>
      <c r="P128" s="5" t="b">
        <f t="shared" si="125"/>
        <v>1</v>
      </c>
      <c r="Q128" s="5" t="b">
        <f t="shared" si="125"/>
        <v>1</v>
      </c>
      <c r="R128" s="5" t="b">
        <f t="shared" si="125"/>
        <v>1</v>
      </c>
    </row>
    <row r="129" ht="12.0" hidden="1" customHeight="1">
      <c r="A129" s="5" t="s">
        <v>18</v>
      </c>
      <c r="B129" s="5" t="s">
        <v>150</v>
      </c>
      <c r="C129" s="5" t="s">
        <v>150</v>
      </c>
      <c r="D129" s="5" t="s">
        <v>163</v>
      </c>
      <c r="E129" s="5" t="s">
        <v>173</v>
      </c>
      <c r="G129" s="5" t="s">
        <v>18</v>
      </c>
      <c r="H129" s="5" t="s">
        <v>150</v>
      </c>
      <c r="I129" s="5" t="s">
        <v>150</v>
      </c>
      <c r="J129" s="5" t="s">
        <v>163</v>
      </c>
      <c r="K129" s="5" t="s">
        <v>173</v>
      </c>
      <c r="N129" s="5" t="b">
        <f t="shared" ref="N129:R129" si="126">A129=G129</f>
        <v>1</v>
      </c>
      <c r="O129" s="5" t="b">
        <f t="shared" si="126"/>
        <v>1</v>
      </c>
      <c r="P129" s="5" t="b">
        <f t="shared" si="126"/>
        <v>1</v>
      </c>
      <c r="Q129" s="5" t="b">
        <f t="shared" si="126"/>
        <v>1</v>
      </c>
      <c r="R129" s="5" t="b">
        <f t="shared" si="126"/>
        <v>1</v>
      </c>
    </row>
    <row r="130" ht="12.0" hidden="1" customHeight="1">
      <c r="A130" s="5" t="s">
        <v>18</v>
      </c>
      <c r="B130" s="5" t="s">
        <v>150</v>
      </c>
      <c r="C130" s="5" t="s">
        <v>150</v>
      </c>
      <c r="D130" s="5" t="s">
        <v>174</v>
      </c>
      <c r="E130" s="5" t="s">
        <v>175</v>
      </c>
      <c r="G130" s="5" t="s">
        <v>18</v>
      </c>
      <c r="H130" s="5" t="s">
        <v>150</v>
      </c>
      <c r="I130" s="5" t="s">
        <v>150</v>
      </c>
      <c r="J130" s="5" t="s">
        <v>174</v>
      </c>
      <c r="K130" s="5" t="s">
        <v>175</v>
      </c>
      <c r="N130" s="5" t="b">
        <f t="shared" ref="N130:R130" si="127">A130=G130</f>
        <v>1</v>
      </c>
      <c r="O130" s="5" t="b">
        <f t="shared" si="127"/>
        <v>1</v>
      </c>
      <c r="P130" s="5" t="b">
        <f t="shared" si="127"/>
        <v>1</v>
      </c>
      <c r="Q130" s="5" t="b">
        <f t="shared" si="127"/>
        <v>1</v>
      </c>
      <c r="R130" s="5" t="b">
        <f t="shared" si="127"/>
        <v>1</v>
      </c>
    </row>
    <row r="131" ht="12.0" hidden="1" customHeight="1">
      <c r="A131" s="5" t="s">
        <v>18</v>
      </c>
      <c r="B131" s="5" t="s">
        <v>150</v>
      </c>
      <c r="C131" s="5" t="s">
        <v>150</v>
      </c>
      <c r="D131" s="5" t="s">
        <v>174</v>
      </c>
      <c r="E131" s="5" t="s">
        <v>176</v>
      </c>
      <c r="G131" s="5" t="s">
        <v>18</v>
      </c>
      <c r="H131" s="5" t="s">
        <v>150</v>
      </c>
      <c r="I131" s="5" t="s">
        <v>150</v>
      </c>
      <c r="J131" s="5" t="s">
        <v>174</v>
      </c>
      <c r="K131" s="5" t="s">
        <v>176</v>
      </c>
      <c r="N131" s="5" t="b">
        <f t="shared" ref="N131:R131" si="128">A131=G131</f>
        <v>1</v>
      </c>
      <c r="O131" s="5" t="b">
        <f t="shared" si="128"/>
        <v>1</v>
      </c>
      <c r="P131" s="5" t="b">
        <f t="shared" si="128"/>
        <v>1</v>
      </c>
      <c r="Q131" s="5" t="b">
        <f t="shared" si="128"/>
        <v>1</v>
      </c>
      <c r="R131" s="5" t="b">
        <f t="shared" si="128"/>
        <v>1</v>
      </c>
    </row>
    <row r="132" ht="12.0" hidden="1" customHeight="1">
      <c r="A132" s="5" t="s">
        <v>18</v>
      </c>
      <c r="B132" s="5" t="s">
        <v>150</v>
      </c>
      <c r="C132" s="5" t="s">
        <v>150</v>
      </c>
      <c r="D132" s="5" t="s">
        <v>174</v>
      </c>
      <c r="E132" s="5" t="s">
        <v>177</v>
      </c>
      <c r="G132" s="5" t="s">
        <v>18</v>
      </c>
      <c r="H132" s="5" t="s">
        <v>150</v>
      </c>
      <c r="I132" s="5" t="s">
        <v>150</v>
      </c>
      <c r="J132" s="5" t="s">
        <v>174</v>
      </c>
      <c r="K132" s="5" t="s">
        <v>177</v>
      </c>
      <c r="N132" s="5" t="b">
        <f t="shared" ref="N132:R132" si="129">A132=G132</f>
        <v>1</v>
      </c>
      <c r="O132" s="5" t="b">
        <f t="shared" si="129"/>
        <v>1</v>
      </c>
      <c r="P132" s="5" t="b">
        <f t="shared" si="129"/>
        <v>1</v>
      </c>
      <c r="Q132" s="5" t="b">
        <f t="shared" si="129"/>
        <v>1</v>
      </c>
      <c r="R132" s="5" t="b">
        <f t="shared" si="129"/>
        <v>1</v>
      </c>
    </row>
    <row r="133" ht="12.0" hidden="1" customHeight="1">
      <c r="A133" s="5" t="s">
        <v>18</v>
      </c>
      <c r="B133" s="5" t="s">
        <v>150</v>
      </c>
      <c r="C133" s="5" t="s">
        <v>150</v>
      </c>
      <c r="D133" s="5" t="s">
        <v>174</v>
      </c>
      <c r="E133" s="5" t="s">
        <v>178</v>
      </c>
      <c r="G133" s="5" t="s">
        <v>18</v>
      </c>
      <c r="H133" s="5" t="s">
        <v>150</v>
      </c>
      <c r="I133" s="5" t="s">
        <v>150</v>
      </c>
      <c r="J133" s="5" t="s">
        <v>174</v>
      </c>
      <c r="K133" s="5" t="s">
        <v>178</v>
      </c>
      <c r="N133" s="5" t="b">
        <f t="shared" ref="N133:R133" si="130">A133=G133</f>
        <v>1</v>
      </c>
      <c r="O133" s="5" t="b">
        <f t="shared" si="130"/>
        <v>1</v>
      </c>
      <c r="P133" s="5" t="b">
        <f t="shared" si="130"/>
        <v>1</v>
      </c>
      <c r="Q133" s="5" t="b">
        <f t="shared" si="130"/>
        <v>1</v>
      </c>
      <c r="R133" s="5" t="b">
        <f t="shared" si="130"/>
        <v>1</v>
      </c>
    </row>
    <row r="134" ht="12.0" hidden="1" customHeight="1">
      <c r="A134" s="5" t="s">
        <v>18</v>
      </c>
      <c r="B134" s="5" t="s">
        <v>150</v>
      </c>
      <c r="C134" s="5" t="s">
        <v>150</v>
      </c>
      <c r="D134" s="5" t="s">
        <v>179</v>
      </c>
      <c r="E134" s="5" t="s">
        <v>180</v>
      </c>
      <c r="G134" s="5" t="s">
        <v>18</v>
      </c>
      <c r="H134" s="5" t="s">
        <v>150</v>
      </c>
      <c r="I134" s="5" t="s">
        <v>150</v>
      </c>
      <c r="J134" s="5" t="s">
        <v>179</v>
      </c>
      <c r="K134" s="5" t="s">
        <v>180</v>
      </c>
      <c r="N134" s="5" t="b">
        <f t="shared" ref="N134:R134" si="131">A134=G134</f>
        <v>1</v>
      </c>
      <c r="O134" s="5" t="b">
        <f t="shared" si="131"/>
        <v>1</v>
      </c>
      <c r="P134" s="5" t="b">
        <f t="shared" si="131"/>
        <v>1</v>
      </c>
      <c r="Q134" s="5" t="b">
        <f t="shared" si="131"/>
        <v>1</v>
      </c>
      <c r="R134" s="5" t="b">
        <f t="shared" si="131"/>
        <v>1</v>
      </c>
    </row>
    <row r="135" ht="12.0" hidden="1" customHeight="1">
      <c r="A135" s="5" t="s">
        <v>18</v>
      </c>
      <c r="B135" s="5" t="s">
        <v>150</v>
      </c>
      <c r="C135" s="5" t="s">
        <v>150</v>
      </c>
      <c r="D135" s="5" t="s">
        <v>179</v>
      </c>
      <c r="E135" s="5" t="s">
        <v>181</v>
      </c>
      <c r="G135" s="5" t="s">
        <v>18</v>
      </c>
      <c r="H135" s="5" t="s">
        <v>150</v>
      </c>
      <c r="I135" s="5" t="s">
        <v>150</v>
      </c>
      <c r="J135" s="5" t="s">
        <v>179</v>
      </c>
      <c r="K135" s="5" t="s">
        <v>181</v>
      </c>
      <c r="N135" s="5" t="b">
        <f t="shared" ref="N135:R135" si="132">A135=G135</f>
        <v>1</v>
      </c>
      <c r="O135" s="5" t="b">
        <f t="shared" si="132"/>
        <v>1</v>
      </c>
      <c r="P135" s="5" t="b">
        <f t="shared" si="132"/>
        <v>1</v>
      </c>
      <c r="Q135" s="5" t="b">
        <f t="shared" si="132"/>
        <v>1</v>
      </c>
      <c r="R135" s="5" t="b">
        <f t="shared" si="132"/>
        <v>1</v>
      </c>
    </row>
    <row r="136" ht="12.0" hidden="1" customHeight="1">
      <c r="A136" s="5" t="s">
        <v>18</v>
      </c>
      <c r="B136" s="5" t="s">
        <v>150</v>
      </c>
      <c r="C136" s="5" t="s">
        <v>150</v>
      </c>
      <c r="D136" s="5" t="s">
        <v>179</v>
      </c>
      <c r="E136" s="5" t="s">
        <v>182</v>
      </c>
      <c r="G136" s="5" t="s">
        <v>18</v>
      </c>
      <c r="H136" s="5" t="s">
        <v>150</v>
      </c>
      <c r="I136" s="5" t="s">
        <v>150</v>
      </c>
      <c r="J136" s="5" t="s">
        <v>179</v>
      </c>
      <c r="K136" s="5" t="s">
        <v>182</v>
      </c>
      <c r="N136" s="5" t="b">
        <f t="shared" ref="N136:R136" si="133">A136=G136</f>
        <v>1</v>
      </c>
      <c r="O136" s="5" t="b">
        <f t="shared" si="133"/>
        <v>1</v>
      </c>
      <c r="P136" s="5" t="b">
        <f t="shared" si="133"/>
        <v>1</v>
      </c>
      <c r="Q136" s="5" t="b">
        <f t="shared" si="133"/>
        <v>1</v>
      </c>
      <c r="R136" s="5" t="b">
        <f t="shared" si="133"/>
        <v>1</v>
      </c>
    </row>
    <row r="137" ht="12.0" hidden="1" customHeight="1">
      <c r="A137" s="5" t="s">
        <v>18</v>
      </c>
      <c r="B137" s="5" t="s">
        <v>150</v>
      </c>
      <c r="C137" s="5" t="s">
        <v>150</v>
      </c>
      <c r="D137" s="5" t="s">
        <v>179</v>
      </c>
      <c r="E137" s="5" t="s">
        <v>183</v>
      </c>
      <c r="G137" s="5" t="s">
        <v>18</v>
      </c>
      <c r="H137" s="5" t="s">
        <v>150</v>
      </c>
      <c r="I137" s="5" t="s">
        <v>150</v>
      </c>
      <c r="J137" s="5" t="s">
        <v>179</v>
      </c>
      <c r="K137" s="5" t="s">
        <v>183</v>
      </c>
      <c r="N137" s="5" t="b">
        <f t="shared" ref="N137:R137" si="134">A137=G137</f>
        <v>1</v>
      </c>
      <c r="O137" s="5" t="b">
        <f t="shared" si="134"/>
        <v>1</v>
      </c>
      <c r="P137" s="5" t="b">
        <f t="shared" si="134"/>
        <v>1</v>
      </c>
      <c r="Q137" s="5" t="b">
        <f t="shared" si="134"/>
        <v>1</v>
      </c>
      <c r="R137" s="5" t="b">
        <f t="shared" si="134"/>
        <v>1</v>
      </c>
    </row>
    <row r="138" ht="12.0" hidden="1" customHeight="1">
      <c r="A138" s="5" t="s">
        <v>18</v>
      </c>
      <c r="B138" s="5" t="s">
        <v>150</v>
      </c>
      <c r="C138" s="5" t="s">
        <v>150</v>
      </c>
      <c r="D138" s="5" t="s">
        <v>179</v>
      </c>
      <c r="E138" s="5" t="s">
        <v>184</v>
      </c>
      <c r="G138" s="5" t="s">
        <v>18</v>
      </c>
      <c r="H138" s="5" t="s">
        <v>150</v>
      </c>
      <c r="I138" s="5" t="s">
        <v>150</v>
      </c>
      <c r="J138" s="5" t="s">
        <v>179</v>
      </c>
      <c r="K138" s="5" t="s">
        <v>184</v>
      </c>
      <c r="N138" s="5" t="b">
        <f t="shared" ref="N138:R138" si="135">A138=G138</f>
        <v>1</v>
      </c>
      <c r="O138" s="5" t="b">
        <f t="shared" si="135"/>
        <v>1</v>
      </c>
      <c r="P138" s="5" t="b">
        <f t="shared" si="135"/>
        <v>1</v>
      </c>
      <c r="Q138" s="5" t="b">
        <f t="shared" si="135"/>
        <v>1</v>
      </c>
      <c r="R138" s="5" t="b">
        <f t="shared" si="135"/>
        <v>1</v>
      </c>
    </row>
    <row r="139" ht="12.0" hidden="1" customHeight="1">
      <c r="A139" s="5" t="s">
        <v>18</v>
      </c>
      <c r="B139" s="5" t="s">
        <v>150</v>
      </c>
      <c r="C139" s="5" t="s">
        <v>150</v>
      </c>
      <c r="D139" s="5" t="s">
        <v>179</v>
      </c>
      <c r="E139" s="5" t="s">
        <v>185</v>
      </c>
      <c r="G139" s="5" t="s">
        <v>18</v>
      </c>
      <c r="H139" s="5" t="s">
        <v>150</v>
      </c>
      <c r="I139" s="5" t="s">
        <v>150</v>
      </c>
      <c r="J139" s="5" t="s">
        <v>179</v>
      </c>
      <c r="K139" s="5" t="s">
        <v>185</v>
      </c>
      <c r="N139" s="5" t="b">
        <f t="shared" ref="N139:R139" si="136">A139=G139</f>
        <v>1</v>
      </c>
      <c r="O139" s="5" t="b">
        <f t="shared" si="136"/>
        <v>1</v>
      </c>
      <c r="P139" s="5" t="b">
        <f t="shared" si="136"/>
        <v>1</v>
      </c>
      <c r="Q139" s="5" t="b">
        <f t="shared" si="136"/>
        <v>1</v>
      </c>
      <c r="R139" s="5" t="b">
        <f t="shared" si="136"/>
        <v>1</v>
      </c>
    </row>
    <row r="140" ht="12.0" hidden="1" customHeight="1">
      <c r="A140" s="5" t="s">
        <v>18</v>
      </c>
      <c r="B140" s="5" t="s">
        <v>150</v>
      </c>
      <c r="C140" s="5" t="s">
        <v>150</v>
      </c>
      <c r="D140" s="5" t="s">
        <v>179</v>
      </c>
      <c r="E140" s="5" t="s">
        <v>186</v>
      </c>
      <c r="G140" s="5" t="s">
        <v>18</v>
      </c>
      <c r="H140" s="5" t="s">
        <v>150</v>
      </c>
      <c r="I140" s="5" t="s">
        <v>150</v>
      </c>
      <c r="J140" s="5" t="s">
        <v>179</v>
      </c>
      <c r="K140" s="5" t="s">
        <v>186</v>
      </c>
      <c r="N140" s="5" t="b">
        <f t="shared" ref="N140:R140" si="137">A140=G140</f>
        <v>1</v>
      </c>
      <c r="O140" s="5" t="b">
        <f t="shared" si="137"/>
        <v>1</v>
      </c>
      <c r="P140" s="5" t="b">
        <f t="shared" si="137"/>
        <v>1</v>
      </c>
      <c r="Q140" s="5" t="b">
        <f t="shared" si="137"/>
        <v>1</v>
      </c>
      <c r="R140" s="5" t="b">
        <f t="shared" si="137"/>
        <v>1</v>
      </c>
    </row>
    <row r="141" ht="12.0" hidden="1" customHeight="1">
      <c r="A141" s="5" t="s">
        <v>18</v>
      </c>
      <c r="B141" s="5" t="s">
        <v>150</v>
      </c>
      <c r="C141" s="5" t="s">
        <v>150</v>
      </c>
      <c r="D141" s="5" t="s">
        <v>179</v>
      </c>
      <c r="E141" s="5" t="s">
        <v>187</v>
      </c>
      <c r="G141" s="5" t="s">
        <v>18</v>
      </c>
      <c r="H141" s="5" t="s">
        <v>150</v>
      </c>
      <c r="I141" s="5" t="s">
        <v>150</v>
      </c>
      <c r="J141" s="5" t="s">
        <v>179</v>
      </c>
      <c r="K141" s="5" t="s">
        <v>187</v>
      </c>
      <c r="N141" s="5" t="b">
        <f t="shared" ref="N141:R141" si="138">A141=G141</f>
        <v>1</v>
      </c>
      <c r="O141" s="5" t="b">
        <f t="shared" si="138"/>
        <v>1</v>
      </c>
      <c r="P141" s="5" t="b">
        <f t="shared" si="138"/>
        <v>1</v>
      </c>
      <c r="Q141" s="5" t="b">
        <f t="shared" si="138"/>
        <v>1</v>
      </c>
      <c r="R141" s="5" t="b">
        <f t="shared" si="138"/>
        <v>1</v>
      </c>
    </row>
    <row r="142" ht="12.0" hidden="1" customHeight="1">
      <c r="A142" s="5" t="s">
        <v>18</v>
      </c>
      <c r="B142" s="5" t="s">
        <v>150</v>
      </c>
      <c r="C142" s="5" t="s">
        <v>150</v>
      </c>
      <c r="D142" s="5" t="s">
        <v>179</v>
      </c>
      <c r="E142" s="5" t="s">
        <v>188</v>
      </c>
      <c r="G142" s="5" t="s">
        <v>18</v>
      </c>
      <c r="H142" s="5" t="s">
        <v>150</v>
      </c>
      <c r="I142" s="5" t="s">
        <v>150</v>
      </c>
      <c r="J142" s="5" t="s">
        <v>179</v>
      </c>
      <c r="K142" s="5" t="s">
        <v>188</v>
      </c>
      <c r="N142" s="5" t="b">
        <f t="shared" ref="N142:R142" si="139">A142=G142</f>
        <v>1</v>
      </c>
      <c r="O142" s="5" t="b">
        <f t="shared" si="139"/>
        <v>1</v>
      </c>
      <c r="P142" s="5" t="b">
        <f t="shared" si="139"/>
        <v>1</v>
      </c>
      <c r="Q142" s="5" t="b">
        <f t="shared" si="139"/>
        <v>1</v>
      </c>
      <c r="R142" s="5" t="b">
        <f t="shared" si="139"/>
        <v>1</v>
      </c>
    </row>
    <row r="143" ht="12.0" hidden="1" customHeight="1">
      <c r="A143" s="5" t="s">
        <v>18</v>
      </c>
      <c r="B143" s="5" t="s">
        <v>150</v>
      </c>
      <c r="C143" s="5" t="s">
        <v>150</v>
      </c>
      <c r="D143" s="5" t="s">
        <v>179</v>
      </c>
      <c r="E143" s="5" t="s">
        <v>189</v>
      </c>
      <c r="G143" s="5" t="s">
        <v>18</v>
      </c>
      <c r="H143" s="5" t="s">
        <v>150</v>
      </c>
      <c r="I143" s="5" t="s">
        <v>150</v>
      </c>
      <c r="J143" s="5" t="s">
        <v>179</v>
      </c>
      <c r="K143" s="5" t="s">
        <v>189</v>
      </c>
      <c r="N143" s="5" t="b">
        <f t="shared" ref="N143:R143" si="140">A143=G143</f>
        <v>1</v>
      </c>
      <c r="O143" s="5" t="b">
        <f t="shared" si="140"/>
        <v>1</v>
      </c>
      <c r="P143" s="5" t="b">
        <f t="shared" si="140"/>
        <v>1</v>
      </c>
      <c r="Q143" s="5" t="b">
        <f t="shared" si="140"/>
        <v>1</v>
      </c>
      <c r="R143" s="5" t="b">
        <f t="shared" si="140"/>
        <v>1</v>
      </c>
    </row>
    <row r="144" ht="12.0" hidden="1" customHeight="1">
      <c r="A144" s="5" t="s">
        <v>18</v>
      </c>
      <c r="B144" s="5" t="s">
        <v>150</v>
      </c>
      <c r="C144" s="5" t="s">
        <v>150</v>
      </c>
      <c r="D144" s="5" t="s">
        <v>179</v>
      </c>
      <c r="E144" s="5" t="s">
        <v>190</v>
      </c>
      <c r="G144" s="5" t="s">
        <v>18</v>
      </c>
      <c r="H144" s="5" t="s">
        <v>150</v>
      </c>
      <c r="I144" s="5" t="s">
        <v>150</v>
      </c>
      <c r="J144" s="5" t="s">
        <v>179</v>
      </c>
      <c r="K144" s="5" t="s">
        <v>190</v>
      </c>
      <c r="N144" s="5" t="b">
        <f t="shared" ref="N144:R144" si="141">A144=G144</f>
        <v>1</v>
      </c>
      <c r="O144" s="5" t="b">
        <f t="shared" si="141"/>
        <v>1</v>
      </c>
      <c r="P144" s="5" t="b">
        <f t="shared" si="141"/>
        <v>1</v>
      </c>
      <c r="Q144" s="5" t="b">
        <f t="shared" si="141"/>
        <v>1</v>
      </c>
      <c r="R144" s="5" t="b">
        <f t="shared" si="141"/>
        <v>1</v>
      </c>
    </row>
    <row r="145" ht="12.0" hidden="1" customHeight="1">
      <c r="A145" s="5" t="s">
        <v>18</v>
      </c>
      <c r="B145" s="5" t="s">
        <v>150</v>
      </c>
      <c r="C145" s="5" t="s">
        <v>150</v>
      </c>
      <c r="D145" s="5" t="s">
        <v>179</v>
      </c>
      <c r="E145" s="5" t="s">
        <v>191</v>
      </c>
      <c r="G145" s="5" t="s">
        <v>18</v>
      </c>
      <c r="H145" s="5" t="s">
        <v>150</v>
      </c>
      <c r="I145" s="5" t="s">
        <v>150</v>
      </c>
      <c r="J145" s="5" t="s">
        <v>179</v>
      </c>
      <c r="K145" s="5" t="s">
        <v>191</v>
      </c>
      <c r="N145" s="5" t="b">
        <f t="shared" ref="N145:R145" si="142">A145=G145</f>
        <v>1</v>
      </c>
      <c r="O145" s="5" t="b">
        <f t="shared" si="142"/>
        <v>1</v>
      </c>
      <c r="P145" s="5" t="b">
        <f t="shared" si="142"/>
        <v>1</v>
      </c>
      <c r="Q145" s="5" t="b">
        <f t="shared" si="142"/>
        <v>1</v>
      </c>
      <c r="R145" s="5" t="b">
        <f t="shared" si="142"/>
        <v>1</v>
      </c>
    </row>
    <row r="146" ht="12.0" hidden="1" customHeight="1">
      <c r="A146" s="5" t="s">
        <v>18</v>
      </c>
      <c r="B146" s="5" t="s">
        <v>150</v>
      </c>
      <c r="C146" s="5" t="s">
        <v>150</v>
      </c>
      <c r="D146" s="5" t="s">
        <v>179</v>
      </c>
      <c r="E146" s="5" t="s">
        <v>192</v>
      </c>
      <c r="G146" s="5" t="s">
        <v>18</v>
      </c>
      <c r="H146" s="5" t="s">
        <v>150</v>
      </c>
      <c r="I146" s="5" t="s">
        <v>150</v>
      </c>
      <c r="J146" s="5" t="s">
        <v>179</v>
      </c>
      <c r="K146" s="5" t="s">
        <v>192</v>
      </c>
      <c r="N146" s="5" t="b">
        <f t="shared" ref="N146:R146" si="143">A146=G146</f>
        <v>1</v>
      </c>
      <c r="O146" s="5" t="b">
        <f t="shared" si="143"/>
        <v>1</v>
      </c>
      <c r="P146" s="5" t="b">
        <f t="shared" si="143"/>
        <v>1</v>
      </c>
      <c r="Q146" s="5" t="b">
        <f t="shared" si="143"/>
        <v>1</v>
      </c>
      <c r="R146" s="5" t="b">
        <f t="shared" si="143"/>
        <v>1</v>
      </c>
    </row>
    <row r="147" ht="12.0" hidden="1" customHeight="1">
      <c r="A147" s="5" t="s">
        <v>18</v>
      </c>
      <c r="B147" s="5" t="s">
        <v>150</v>
      </c>
      <c r="C147" s="5" t="s">
        <v>150</v>
      </c>
      <c r="D147" s="5" t="s">
        <v>179</v>
      </c>
      <c r="E147" s="5" t="s">
        <v>193</v>
      </c>
      <c r="G147" s="5" t="s">
        <v>18</v>
      </c>
      <c r="H147" s="5" t="s">
        <v>150</v>
      </c>
      <c r="I147" s="5" t="s">
        <v>150</v>
      </c>
      <c r="J147" s="5" t="s">
        <v>179</v>
      </c>
      <c r="K147" s="5" t="s">
        <v>193</v>
      </c>
      <c r="N147" s="5" t="b">
        <f t="shared" ref="N147:R147" si="144">A147=G147</f>
        <v>1</v>
      </c>
      <c r="O147" s="5" t="b">
        <f t="shared" si="144"/>
        <v>1</v>
      </c>
      <c r="P147" s="5" t="b">
        <f t="shared" si="144"/>
        <v>1</v>
      </c>
      <c r="Q147" s="5" t="b">
        <f t="shared" si="144"/>
        <v>1</v>
      </c>
      <c r="R147" s="5" t="b">
        <f t="shared" si="144"/>
        <v>1</v>
      </c>
    </row>
    <row r="148" ht="12.0" hidden="1" customHeight="1">
      <c r="A148" s="5" t="s">
        <v>18</v>
      </c>
      <c r="B148" s="5" t="s">
        <v>150</v>
      </c>
      <c r="C148" s="5" t="s">
        <v>150</v>
      </c>
      <c r="D148" s="5" t="s">
        <v>179</v>
      </c>
      <c r="E148" s="5" t="s">
        <v>194</v>
      </c>
      <c r="G148" s="5" t="s">
        <v>18</v>
      </c>
      <c r="H148" s="5" t="s">
        <v>150</v>
      </c>
      <c r="I148" s="5" t="s">
        <v>150</v>
      </c>
      <c r="J148" s="5" t="s">
        <v>179</v>
      </c>
      <c r="K148" s="5" t="s">
        <v>194</v>
      </c>
      <c r="N148" s="5" t="b">
        <f t="shared" ref="N148:R148" si="145">A148=G148</f>
        <v>1</v>
      </c>
      <c r="O148" s="5" t="b">
        <f t="shared" si="145"/>
        <v>1</v>
      </c>
      <c r="P148" s="5" t="b">
        <f t="shared" si="145"/>
        <v>1</v>
      </c>
      <c r="Q148" s="5" t="b">
        <f t="shared" si="145"/>
        <v>1</v>
      </c>
      <c r="R148" s="5" t="b">
        <f t="shared" si="145"/>
        <v>1</v>
      </c>
    </row>
    <row r="149" ht="12.0" hidden="1" customHeight="1">
      <c r="A149" s="5" t="s">
        <v>18</v>
      </c>
      <c r="B149" s="5" t="s">
        <v>150</v>
      </c>
      <c r="C149" s="5" t="s">
        <v>150</v>
      </c>
      <c r="D149" s="5" t="s">
        <v>179</v>
      </c>
      <c r="E149" s="5" t="s">
        <v>195</v>
      </c>
      <c r="G149" s="5" t="s">
        <v>18</v>
      </c>
      <c r="H149" s="5" t="s">
        <v>150</v>
      </c>
      <c r="I149" s="5" t="s">
        <v>150</v>
      </c>
      <c r="J149" s="5" t="s">
        <v>179</v>
      </c>
      <c r="K149" s="5" t="s">
        <v>195</v>
      </c>
      <c r="N149" s="5" t="b">
        <f t="shared" ref="N149:R149" si="146">A149=G149</f>
        <v>1</v>
      </c>
      <c r="O149" s="5" t="b">
        <f t="shared" si="146"/>
        <v>1</v>
      </c>
      <c r="P149" s="5" t="b">
        <f t="shared" si="146"/>
        <v>1</v>
      </c>
      <c r="Q149" s="5" t="b">
        <f t="shared" si="146"/>
        <v>1</v>
      </c>
      <c r="R149" s="5" t="b">
        <f t="shared" si="146"/>
        <v>1</v>
      </c>
    </row>
    <row r="150" ht="12.0" hidden="1" customHeight="1">
      <c r="A150" s="5" t="s">
        <v>18</v>
      </c>
      <c r="B150" s="5" t="s">
        <v>150</v>
      </c>
      <c r="C150" s="5" t="s">
        <v>150</v>
      </c>
      <c r="D150" s="5" t="s">
        <v>179</v>
      </c>
      <c r="E150" s="5" t="s">
        <v>196</v>
      </c>
      <c r="G150" s="5" t="s">
        <v>18</v>
      </c>
      <c r="H150" s="5" t="s">
        <v>150</v>
      </c>
      <c r="I150" s="5" t="s">
        <v>150</v>
      </c>
      <c r="J150" s="5" t="s">
        <v>179</v>
      </c>
      <c r="K150" s="5" t="s">
        <v>196</v>
      </c>
      <c r="N150" s="5" t="b">
        <f t="shared" ref="N150:R150" si="147">A150=G150</f>
        <v>1</v>
      </c>
      <c r="O150" s="5" t="b">
        <f t="shared" si="147"/>
        <v>1</v>
      </c>
      <c r="P150" s="5" t="b">
        <f t="shared" si="147"/>
        <v>1</v>
      </c>
      <c r="Q150" s="5" t="b">
        <f t="shared" si="147"/>
        <v>1</v>
      </c>
      <c r="R150" s="5" t="b">
        <f t="shared" si="147"/>
        <v>1</v>
      </c>
    </row>
    <row r="151" ht="12.0" hidden="1" customHeight="1">
      <c r="A151" s="5" t="s">
        <v>18</v>
      </c>
      <c r="B151" s="5" t="s">
        <v>150</v>
      </c>
      <c r="C151" s="5" t="s">
        <v>150</v>
      </c>
      <c r="D151" s="5" t="s">
        <v>179</v>
      </c>
      <c r="E151" s="5" t="s">
        <v>197</v>
      </c>
      <c r="G151" s="5" t="s">
        <v>18</v>
      </c>
      <c r="H151" s="5" t="s">
        <v>150</v>
      </c>
      <c r="I151" s="5" t="s">
        <v>150</v>
      </c>
      <c r="J151" s="5" t="s">
        <v>179</v>
      </c>
      <c r="K151" s="5" t="s">
        <v>197</v>
      </c>
      <c r="N151" s="5" t="b">
        <f t="shared" ref="N151:R151" si="148">A151=G151</f>
        <v>1</v>
      </c>
      <c r="O151" s="5" t="b">
        <f t="shared" si="148"/>
        <v>1</v>
      </c>
      <c r="P151" s="5" t="b">
        <f t="shared" si="148"/>
        <v>1</v>
      </c>
      <c r="Q151" s="5" t="b">
        <f t="shared" si="148"/>
        <v>1</v>
      </c>
      <c r="R151" s="5" t="b">
        <f t="shared" si="148"/>
        <v>1</v>
      </c>
    </row>
    <row r="152" ht="12.0" hidden="1" customHeight="1">
      <c r="A152" s="5" t="s">
        <v>18</v>
      </c>
      <c r="B152" s="5" t="s">
        <v>150</v>
      </c>
      <c r="C152" s="5" t="s">
        <v>150</v>
      </c>
      <c r="D152" s="5" t="s">
        <v>179</v>
      </c>
      <c r="E152" s="5" t="s">
        <v>198</v>
      </c>
      <c r="G152" s="5" t="s">
        <v>18</v>
      </c>
      <c r="H152" s="5" t="s">
        <v>150</v>
      </c>
      <c r="I152" s="5" t="s">
        <v>150</v>
      </c>
      <c r="J152" s="5" t="s">
        <v>179</v>
      </c>
      <c r="K152" s="5" t="s">
        <v>198</v>
      </c>
      <c r="N152" s="5" t="b">
        <f t="shared" ref="N152:R152" si="149">A152=G152</f>
        <v>1</v>
      </c>
      <c r="O152" s="5" t="b">
        <f t="shared" si="149"/>
        <v>1</v>
      </c>
      <c r="P152" s="5" t="b">
        <f t="shared" si="149"/>
        <v>1</v>
      </c>
      <c r="Q152" s="5" t="b">
        <f t="shared" si="149"/>
        <v>1</v>
      </c>
      <c r="R152" s="5" t="b">
        <f t="shared" si="149"/>
        <v>1</v>
      </c>
    </row>
    <row r="153" ht="12.0" hidden="1" customHeight="1">
      <c r="A153" s="5" t="s">
        <v>18</v>
      </c>
      <c r="B153" s="5" t="s">
        <v>150</v>
      </c>
      <c r="C153" s="5" t="s">
        <v>150</v>
      </c>
      <c r="D153" s="5" t="s">
        <v>179</v>
      </c>
      <c r="E153" s="5" t="s">
        <v>199</v>
      </c>
      <c r="G153" s="5" t="s">
        <v>18</v>
      </c>
      <c r="H153" s="5" t="s">
        <v>150</v>
      </c>
      <c r="I153" s="5" t="s">
        <v>150</v>
      </c>
      <c r="J153" s="5" t="s">
        <v>179</v>
      </c>
      <c r="K153" s="5" t="s">
        <v>199</v>
      </c>
      <c r="N153" s="5" t="b">
        <f t="shared" ref="N153:R153" si="150">A153=G153</f>
        <v>1</v>
      </c>
      <c r="O153" s="5" t="b">
        <f t="shared" si="150"/>
        <v>1</v>
      </c>
      <c r="P153" s="5" t="b">
        <f t="shared" si="150"/>
        <v>1</v>
      </c>
      <c r="Q153" s="5" t="b">
        <f t="shared" si="150"/>
        <v>1</v>
      </c>
      <c r="R153" s="5" t="b">
        <f t="shared" si="150"/>
        <v>1</v>
      </c>
    </row>
    <row r="154" ht="12.0" hidden="1" customHeight="1">
      <c r="A154" s="5" t="s">
        <v>18</v>
      </c>
      <c r="B154" s="5" t="s">
        <v>150</v>
      </c>
      <c r="C154" s="5" t="s">
        <v>150</v>
      </c>
      <c r="D154" s="5" t="s">
        <v>179</v>
      </c>
      <c r="E154" s="5" t="s">
        <v>200</v>
      </c>
      <c r="G154" s="5" t="s">
        <v>18</v>
      </c>
      <c r="H154" s="5" t="s">
        <v>150</v>
      </c>
      <c r="I154" s="5" t="s">
        <v>150</v>
      </c>
      <c r="J154" s="5" t="s">
        <v>179</v>
      </c>
      <c r="K154" s="5" t="s">
        <v>200</v>
      </c>
      <c r="N154" s="5" t="b">
        <f t="shared" ref="N154:R154" si="151">A154=G154</f>
        <v>1</v>
      </c>
      <c r="O154" s="5" t="b">
        <f t="shared" si="151"/>
        <v>1</v>
      </c>
      <c r="P154" s="5" t="b">
        <f t="shared" si="151"/>
        <v>1</v>
      </c>
      <c r="Q154" s="5" t="b">
        <f t="shared" si="151"/>
        <v>1</v>
      </c>
      <c r="R154" s="5" t="b">
        <f t="shared" si="151"/>
        <v>1</v>
      </c>
    </row>
    <row r="155" ht="12.0" hidden="1" customHeight="1">
      <c r="A155" s="5" t="s">
        <v>18</v>
      </c>
      <c r="B155" s="5" t="s">
        <v>150</v>
      </c>
      <c r="C155" s="5" t="s">
        <v>150</v>
      </c>
      <c r="D155" s="5" t="s">
        <v>179</v>
      </c>
      <c r="E155" s="5" t="s">
        <v>201</v>
      </c>
      <c r="G155" s="5" t="s">
        <v>18</v>
      </c>
      <c r="H155" s="5" t="s">
        <v>150</v>
      </c>
      <c r="I155" s="5" t="s">
        <v>150</v>
      </c>
      <c r="J155" s="5" t="s">
        <v>179</v>
      </c>
      <c r="K155" s="5" t="s">
        <v>201</v>
      </c>
      <c r="N155" s="5" t="b">
        <f t="shared" ref="N155:R155" si="152">A155=G155</f>
        <v>1</v>
      </c>
      <c r="O155" s="5" t="b">
        <f t="shared" si="152"/>
        <v>1</v>
      </c>
      <c r="P155" s="5" t="b">
        <f t="shared" si="152"/>
        <v>1</v>
      </c>
      <c r="Q155" s="5" t="b">
        <f t="shared" si="152"/>
        <v>1</v>
      </c>
      <c r="R155" s="5" t="b">
        <f t="shared" si="152"/>
        <v>1</v>
      </c>
    </row>
    <row r="156" ht="12.0" hidden="1" customHeight="1">
      <c r="A156" s="5" t="s">
        <v>18</v>
      </c>
      <c r="B156" s="5" t="s">
        <v>150</v>
      </c>
      <c r="C156" s="5" t="s">
        <v>150</v>
      </c>
      <c r="D156" s="5" t="s">
        <v>202</v>
      </c>
      <c r="E156" s="5" t="s">
        <v>203</v>
      </c>
      <c r="G156" s="5" t="s">
        <v>18</v>
      </c>
      <c r="H156" s="5" t="s">
        <v>150</v>
      </c>
      <c r="I156" s="5" t="s">
        <v>150</v>
      </c>
      <c r="J156" s="5" t="s">
        <v>202</v>
      </c>
      <c r="K156" s="5" t="s">
        <v>203</v>
      </c>
      <c r="N156" s="5" t="b">
        <f t="shared" ref="N156:R156" si="153">A156=G156</f>
        <v>1</v>
      </c>
      <c r="O156" s="5" t="b">
        <f t="shared" si="153"/>
        <v>1</v>
      </c>
      <c r="P156" s="5" t="b">
        <f t="shared" si="153"/>
        <v>1</v>
      </c>
      <c r="Q156" s="5" t="b">
        <f t="shared" si="153"/>
        <v>1</v>
      </c>
      <c r="R156" s="5" t="b">
        <f t="shared" si="153"/>
        <v>1</v>
      </c>
    </row>
    <row r="157" ht="12.0" hidden="1" customHeight="1">
      <c r="A157" s="5" t="s">
        <v>18</v>
      </c>
      <c r="B157" s="5" t="s">
        <v>150</v>
      </c>
      <c r="C157" s="5" t="s">
        <v>150</v>
      </c>
      <c r="D157" s="5" t="s">
        <v>202</v>
      </c>
      <c r="E157" s="5" t="s">
        <v>204</v>
      </c>
      <c r="G157" s="5" t="s">
        <v>18</v>
      </c>
      <c r="H157" s="5" t="s">
        <v>150</v>
      </c>
      <c r="I157" s="5" t="s">
        <v>150</v>
      </c>
      <c r="J157" s="5" t="s">
        <v>202</v>
      </c>
      <c r="K157" s="5" t="s">
        <v>204</v>
      </c>
      <c r="N157" s="5" t="b">
        <f t="shared" ref="N157:R157" si="154">A157=G157</f>
        <v>1</v>
      </c>
      <c r="O157" s="5" t="b">
        <f t="shared" si="154"/>
        <v>1</v>
      </c>
      <c r="P157" s="5" t="b">
        <f t="shared" si="154"/>
        <v>1</v>
      </c>
      <c r="Q157" s="5" t="b">
        <f t="shared" si="154"/>
        <v>1</v>
      </c>
      <c r="R157" s="5" t="b">
        <f t="shared" si="154"/>
        <v>1</v>
      </c>
    </row>
    <row r="158" ht="12.0" hidden="1" customHeight="1">
      <c r="A158" s="5" t="s">
        <v>18</v>
      </c>
      <c r="B158" s="5" t="s">
        <v>150</v>
      </c>
      <c r="C158" s="5" t="s">
        <v>150</v>
      </c>
      <c r="D158" s="5" t="s">
        <v>205</v>
      </c>
      <c r="E158" s="5" t="s">
        <v>206</v>
      </c>
      <c r="G158" s="5" t="s">
        <v>18</v>
      </c>
      <c r="H158" s="5" t="s">
        <v>150</v>
      </c>
      <c r="I158" s="5" t="s">
        <v>150</v>
      </c>
      <c r="J158" s="5" t="s">
        <v>205</v>
      </c>
      <c r="K158" s="5" t="s">
        <v>206</v>
      </c>
      <c r="N158" s="5" t="b">
        <f t="shared" ref="N158:R158" si="155">A158=G158</f>
        <v>1</v>
      </c>
      <c r="O158" s="5" t="b">
        <f t="shared" si="155"/>
        <v>1</v>
      </c>
      <c r="P158" s="5" t="b">
        <f t="shared" si="155"/>
        <v>1</v>
      </c>
      <c r="Q158" s="5" t="b">
        <f t="shared" si="155"/>
        <v>1</v>
      </c>
      <c r="R158" s="5" t="b">
        <f t="shared" si="155"/>
        <v>1</v>
      </c>
    </row>
    <row r="159" ht="12.0" hidden="1" customHeight="1">
      <c r="A159" s="5" t="s">
        <v>18</v>
      </c>
      <c r="B159" s="5" t="s">
        <v>150</v>
      </c>
      <c r="C159" s="5" t="s">
        <v>150</v>
      </c>
      <c r="D159" s="5" t="s">
        <v>205</v>
      </c>
      <c r="E159" s="5" t="s">
        <v>207</v>
      </c>
      <c r="G159" s="5" t="s">
        <v>18</v>
      </c>
      <c r="H159" s="5" t="s">
        <v>150</v>
      </c>
      <c r="I159" s="5" t="s">
        <v>150</v>
      </c>
      <c r="J159" s="5" t="s">
        <v>205</v>
      </c>
      <c r="K159" s="5" t="s">
        <v>207</v>
      </c>
      <c r="N159" s="5" t="b">
        <f t="shared" ref="N159:R159" si="156">A159=G159</f>
        <v>1</v>
      </c>
      <c r="O159" s="5" t="b">
        <f t="shared" si="156"/>
        <v>1</v>
      </c>
      <c r="P159" s="5" t="b">
        <f t="shared" si="156"/>
        <v>1</v>
      </c>
      <c r="Q159" s="5" t="b">
        <f t="shared" si="156"/>
        <v>1</v>
      </c>
      <c r="R159" s="5" t="b">
        <f t="shared" si="156"/>
        <v>1</v>
      </c>
    </row>
    <row r="160" ht="12.0" hidden="1" customHeight="1">
      <c r="A160" s="5" t="s">
        <v>18</v>
      </c>
      <c r="B160" s="5" t="s">
        <v>150</v>
      </c>
      <c r="C160" s="5" t="s">
        <v>150</v>
      </c>
      <c r="D160" s="5" t="s">
        <v>205</v>
      </c>
      <c r="E160" s="5" t="s">
        <v>208</v>
      </c>
      <c r="G160" s="5" t="s">
        <v>18</v>
      </c>
      <c r="H160" s="5" t="s">
        <v>150</v>
      </c>
      <c r="I160" s="5" t="s">
        <v>150</v>
      </c>
      <c r="J160" s="5" t="s">
        <v>205</v>
      </c>
      <c r="K160" s="5" t="s">
        <v>208</v>
      </c>
      <c r="N160" s="5" t="b">
        <f t="shared" ref="N160:R160" si="157">A160=G160</f>
        <v>1</v>
      </c>
      <c r="O160" s="5" t="b">
        <f t="shared" si="157"/>
        <v>1</v>
      </c>
      <c r="P160" s="5" t="b">
        <f t="shared" si="157"/>
        <v>1</v>
      </c>
      <c r="Q160" s="5" t="b">
        <f t="shared" si="157"/>
        <v>1</v>
      </c>
      <c r="R160" s="5" t="b">
        <f t="shared" si="157"/>
        <v>1</v>
      </c>
    </row>
    <row r="161" ht="12.0" hidden="1" customHeight="1">
      <c r="A161" s="5" t="s">
        <v>18</v>
      </c>
      <c r="B161" s="5" t="s">
        <v>150</v>
      </c>
      <c r="C161" s="5" t="s">
        <v>150</v>
      </c>
      <c r="D161" s="5" t="s">
        <v>205</v>
      </c>
      <c r="E161" s="5" t="s">
        <v>209</v>
      </c>
      <c r="G161" s="5" t="s">
        <v>18</v>
      </c>
      <c r="H161" s="5" t="s">
        <v>150</v>
      </c>
      <c r="I161" s="5" t="s">
        <v>150</v>
      </c>
      <c r="J161" s="5" t="s">
        <v>205</v>
      </c>
      <c r="K161" s="5" t="s">
        <v>209</v>
      </c>
      <c r="N161" s="5" t="b">
        <f t="shared" ref="N161:R161" si="158">A161=G161</f>
        <v>1</v>
      </c>
      <c r="O161" s="5" t="b">
        <f t="shared" si="158"/>
        <v>1</v>
      </c>
      <c r="P161" s="5" t="b">
        <f t="shared" si="158"/>
        <v>1</v>
      </c>
      <c r="Q161" s="5" t="b">
        <f t="shared" si="158"/>
        <v>1</v>
      </c>
      <c r="R161" s="5" t="b">
        <f t="shared" si="158"/>
        <v>1</v>
      </c>
    </row>
    <row r="162" ht="12.0" hidden="1" customHeight="1">
      <c r="A162" s="5" t="s">
        <v>18</v>
      </c>
      <c r="B162" s="5" t="s">
        <v>150</v>
      </c>
      <c r="C162" s="5" t="s">
        <v>150</v>
      </c>
      <c r="D162" s="5" t="s">
        <v>205</v>
      </c>
      <c r="E162" s="5" t="s">
        <v>210</v>
      </c>
      <c r="G162" s="5" t="s">
        <v>18</v>
      </c>
      <c r="H162" s="5" t="s">
        <v>150</v>
      </c>
      <c r="I162" s="5" t="s">
        <v>150</v>
      </c>
      <c r="J162" s="5" t="s">
        <v>205</v>
      </c>
      <c r="K162" s="5" t="s">
        <v>210</v>
      </c>
      <c r="N162" s="5" t="b">
        <f t="shared" ref="N162:R162" si="159">A162=G162</f>
        <v>1</v>
      </c>
      <c r="O162" s="5" t="b">
        <f t="shared" si="159"/>
        <v>1</v>
      </c>
      <c r="P162" s="5" t="b">
        <f t="shared" si="159"/>
        <v>1</v>
      </c>
      <c r="Q162" s="5" t="b">
        <f t="shared" si="159"/>
        <v>1</v>
      </c>
      <c r="R162" s="5" t="b">
        <f t="shared" si="159"/>
        <v>1</v>
      </c>
    </row>
    <row r="163" ht="12.0" hidden="1" customHeight="1">
      <c r="A163" s="5" t="s">
        <v>18</v>
      </c>
      <c r="B163" s="5" t="s">
        <v>150</v>
      </c>
      <c r="C163" s="5" t="s">
        <v>150</v>
      </c>
      <c r="D163" s="5" t="s">
        <v>205</v>
      </c>
      <c r="E163" s="5" t="s">
        <v>211</v>
      </c>
      <c r="G163" s="5" t="s">
        <v>18</v>
      </c>
      <c r="H163" s="5" t="s">
        <v>150</v>
      </c>
      <c r="I163" s="5" t="s">
        <v>150</v>
      </c>
      <c r="J163" s="5" t="s">
        <v>205</v>
      </c>
      <c r="K163" s="5" t="s">
        <v>211</v>
      </c>
      <c r="N163" s="5" t="b">
        <f t="shared" ref="N163:R163" si="160">A163=G163</f>
        <v>1</v>
      </c>
      <c r="O163" s="5" t="b">
        <f t="shared" si="160"/>
        <v>1</v>
      </c>
      <c r="P163" s="5" t="b">
        <f t="shared" si="160"/>
        <v>1</v>
      </c>
      <c r="Q163" s="5" t="b">
        <f t="shared" si="160"/>
        <v>1</v>
      </c>
      <c r="R163" s="5" t="b">
        <f t="shared" si="160"/>
        <v>1</v>
      </c>
    </row>
    <row r="164" ht="12.0" hidden="1" customHeight="1">
      <c r="A164" s="5" t="s">
        <v>18</v>
      </c>
      <c r="B164" s="5" t="s">
        <v>150</v>
      </c>
      <c r="C164" s="5" t="s">
        <v>150</v>
      </c>
      <c r="D164" s="5" t="s">
        <v>205</v>
      </c>
      <c r="E164" s="5" t="s">
        <v>212</v>
      </c>
      <c r="G164" s="5" t="s">
        <v>18</v>
      </c>
      <c r="H164" s="5" t="s">
        <v>150</v>
      </c>
      <c r="I164" s="5" t="s">
        <v>150</v>
      </c>
      <c r="J164" s="5" t="s">
        <v>205</v>
      </c>
      <c r="K164" s="5" t="s">
        <v>212</v>
      </c>
      <c r="N164" s="5" t="b">
        <f t="shared" ref="N164:R164" si="161">A164=G164</f>
        <v>1</v>
      </c>
      <c r="O164" s="5" t="b">
        <f t="shared" si="161"/>
        <v>1</v>
      </c>
      <c r="P164" s="5" t="b">
        <f t="shared" si="161"/>
        <v>1</v>
      </c>
      <c r="Q164" s="5" t="b">
        <f t="shared" si="161"/>
        <v>1</v>
      </c>
      <c r="R164" s="5" t="b">
        <f t="shared" si="161"/>
        <v>1</v>
      </c>
    </row>
    <row r="165" ht="12.0" hidden="1" customHeight="1">
      <c r="A165" s="5" t="s">
        <v>18</v>
      </c>
      <c r="B165" s="5" t="s">
        <v>150</v>
      </c>
      <c r="C165" s="5" t="s">
        <v>150</v>
      </c>
      <c r="D165" s="5" t="s">
        <v>205</v>
      </c>
      <c r="E165" s="5" t="s">
        <v>213</v>
      </c>
      <c r="G165" s="5" t="s">
        <v>18</v>
      </c>
      <c r="H165" s="5" t="s">
        <v>150</v>
      </c>
      <c r="I165" s="5" t="s">
        <v>150</v>
      </c>
      <c r="J165" s="5" t="s">
        <v>205</v>
      </c>
      <c r="K165" s="5" t="s">
        <v>213</v>
      </c>
      <c r="N165" s="5" t="b">
        <f t="shared" ref="N165:R165" si="162">A165=G165</f>
        <v>1</v>
      </c>
      <c r="O165" s="5" t="b">
        <f t="shared" si="162"/>
        <v>1</v>
      </c>
      <c r="P165" s="5" t="b">
        <f t="shared" si="162"/>
        <v>1</v>
      </c>
      <c r="Q165" s="5" t="b">
        <f t="shared" si="162"/>
        <v>1</v>
      </c>
      <c r="R165" s="5" t="b">
        <f t="shared" si="162"/>
        <v>1</v>
      </c>
    </row>
    <row r="166" ht="12.0" hidden="1" customHeight="1">
      <c r="A166" s="5" t="s">
        <v>18</v>
      </c>
      <c r="B166" s="5" t="s">
        <v>150</v>
      </c>
      <c r="C166" s="5" t="s">
        <v>150</v>
      </c>
      <c r="D166" s="5" t="s">
        <v>205</v>
      </c>
      <c r="E166" s="5" t="s">
        <v>214</v>
      </c>
      <c r="G166" s="5" t="s">
        <v>18</v>
      </c>
      <c r="H166" s="5" t="s">
        <v>150</v>
      </c>
      <c r="I166" s="5" t="s">
        <v>150</v>
      </c>
      <c r="J166" s="5" t="s">
        <v>205</v>
      </c>
      <c r="K166" s="5" t="s">
        <v>214</v>
      </c>
      <c r="N166" s="5" t="b">
        <f t="shared" ref="N166:R166" si="163">A166=G166</f>
        <v>1</v>
      </c>
      <c r="O166" s="5" t="b">
        <f t="shared" si="163"/>
        <v>1</v>
      </c>
      <c r="P166" s="5" t="b">
        <f t="shared" si="163"/>
        <v>1</v>
      </c>
      <c r="Q166" s="5" t="b">
        <f t="shared" si="163"/>
        <v>1</v>
      </c>
      <c r="R166" s="5" t="b">
        <f t="shared" si="163"/>
        <v>1</v>
      </c>
    </row>
    <row r="167" ht="12.0" hidden="1" customHeight="1">
      <c r="A167" s="5" t="s">
        <v>18</v>
      </c>
      <c r="B167" s="5" t="s">
        <v>150</v>
      </c>
      <c r="C167" s="5" t="s">
        <v>150</v>
      </c>
      <c r="D167" s="5" t="s">
        <v>205</v>
      </c>
      <c r="E167" s="5" t="s">
        <v>215</v>
      </c>
      <c r="G167" s="5" t="s">
        <v>18</v>
      </c>
      <c r="H167" s="5" t="s">
        <v>150</v>
      </c>
      <c r="I167" s="5" t="s">
        <v>150</v>
      </c>
      <c r="J167" s="5" t="s">
        <v>205</v>
      </c>
      <c r="K167" s="5" t="s">
        <v>215</v>
      </c>
      <c r="N167" s="5" t="b">
        <f t="shared" ref="N167:R167" si="164">A167=G167</f>
        <v>1</v>
      </c>
      <c r="O167" s="5" t="b">
        <f t="shared" si="164"/>
        <v>1</v>
      </c>
      <c r="P167" s="5" t="b">
        <f t="shared" si="164"/>
        <v>1</v>
      </c>
      <c r="Q167" s="5" t="b">
        <f t="shared" si="164"/>
        <v>1</v>
      </c>
      <c r="R167" s="5" t="b">
        <f t="shared" si="164"/>
        <v>1</v>
      </c>
    </row>
    <row r="168" ht="12.0" hidden="1" customHeight="1">
      <c r="A168" s="5" t="s">
        <v>18</v>
      </c>
      <c r="B168" s="5" t="s">
        <v>150</v>
      </c>
      <c r="C168" s="5" t="s">
        <v>150</v>
      </c>
      <c r="D168" s="5" t="s">
        <v>216</v>
      </c>
      <c r="E168" s="5" t="s">
        <v>217</v>
      </c>
      <c r="G168" s="5" t="s">
        <v>18</v>
      </c>
      <c r="H168" s="5" t="s">
        <v>150</v>
      </c>
      <c r="I168" s="5" t="s">
        <v>150</v>
      </c>
      <c r="J168" s="5" t="s">
        <v>216</v>
      </c>
      <c r="K168" s="5" t="s">
        <v>217</v>
      </c>
      <c r="N168" s="5" t="b">
        <f t="shared" ref="N168:R168" si="165">A168=G168</f>
        <v>1</v>
      </c>
      <c r="O168" s="5" t="b">
        <f t="shared" si="165"/>
        <v>1</v>
      </c>
      <c r="P168" s="5" t="b">
        <f t="shared" si="165"/>
        <v>1</v>
      </c>
      <c r="Q168" s="5" t="b">
        <f t="shared" si="165"/>
        <v>1</v>
      </c>
      <c r="R168" s="5" t="b">
        <f t="shared" si="165"/>
        <v>1</v>
      </c>
    </row>
    <row r="169" ht="12.0" hidden="1" customHeight="1">
      <c r="A169" s="5" t="s">
        <v>18</v>
      </c>
      <c r="B169" s="5" t="s">
        <v>150</v>
      </c>
      <c r="C169" s="5" t="s">
        <v>150</v>
      </c>
      <c r="D169" s="5" t="s">
        <v>216</v>
      </c>
      <c r="E169" s="5" t="s">
        <v>218</v>
      </c>
      <c r="G169" s="5" t="s">
        <v>18</v>
      </c>
      <c r="H169" s="5" t="s">
        <v>150</v>
      </c>
      <c r="I169" s="5" t="s">
        <v>150</v>
      </c>
      <c r="J169" s="5" t="s">
        <v>216</v>
      </c>
      <c r="K169" s="5" t="s">
        <v>218</v>
      </c>
      <c r="N169" s="5" t="b">
        <f t="shared" ref="N169:R169" si="166">A169=G169</f>
        <v>1</v>
      </c>
      <c r="O169" s="5" t="b">
        <f t="shared" si="166"/>
        <v>1</v>
      </c>
      <c r="P169" s="5" t="b">
        <f t="shared" si="166"/>
        <v>1</v>
      </c>
      <c r="Q169" s="5" t="b">
        <f t="shared" si="166"/>
        <v>1</v>
      </c>
      <c r="R169" s="5" t="b">
        <f t="shared" si="166"/>
        <v>1</v>
      </c>
    </row>
    <row r="170" ht="12.0" hidden="1" customHeight="1">
      <c r="A170" s="5" t="s">
        <v>18</v>
      </c>
      <c r="B170" s="5" t="s">
        <v>150</v>
      </c>
      <c r="C170" s="5" t="s">
        <v>150</v>
      </c>
      <c r="D170" s="5" t="s">
        <v>216</v>
      </c>
      <c r="E170" s="5" t="s">
        <v>219</v>
      </c>
      <c r="G170" s="5" t="s">
        <v>18</v>
      </c>
      <c r="H170" s="5" t="s">
        <v>150</v>
      </c>
      <c r="I170" s="5" t="s">
        <v>150</v>
      </c>
      <c r="J170" s="5" t="s">
        <v>216</v>
      </c>
      <c r="K170" s="5" t="s">
        <v>219</v>
      </c>
      <c r="N170" s="5" t="b">
        <f t="shared" ref="N170:R170" si="167">A170=G170</f>
        <v>1</v>
      </c>
      <c r="O170" s="5" t="b">
        <f t="shared" si="167"/>
        <v>1</v>
      </c>
      <c r="P170" s="5" t="b">
        <f t="shared" si="167"/>
        <v>1</v>
      </c>
      <c r="Q170" s="5" t="b">
        <f t="shared" si="167"/>
        <v>1</v>
      </c>
      <c r="R170" s="5" t="b">
        <f t="shared" si="167"/>
        <v>1</v>
      </c>
    </row>
    <row r="171" ht="12.0" hidden="1" customHeight="1">
      <c r="A171" s="5" t="s">
        <v>18</v>
      </c>
      <c r="B171" s="5" t="s">
        <v>150</v>
      </c>
      <c r="C171" s="5" t="s">
        <v>150</v>
      </c>
      <c r="D171" s="5" t="s">
        <v>216</v>
      </c>
      <c r="E171" s="5" t="s">
        <v>220</v>
      </c>
      <c r="G171" s="5" t="s">
        <v>18</v>
      </c>
      <c r="H171" s="5" t="s">
        <v>150</v>
      </c>
      <c r="I171" s="5" t="s">
        <v>150</v>
      </c>
      <c r="J171" s="5" t="s">
        <v>216</v>
      </c>
      <c r="K171" s="5" t="s">
        <v>220</v>
      </c>
      <c r="N171" s="5" t="b">
        <f t="shared" ref="N171:R171" si="168">A171=G171</f>
        <v>1</v>
      </c>
      <c r="O171" s="5" t="b">
        <f t="shared" si="168"/>
        <v>1</v>
      </c>
      <c r="P171" s="5" t="b">
        <f t="shared" si="168"/>
        <v>1</v>
      </c>
      <c r="Q171" s="5" t="b">
        <f t="shared" si="168"/>
        <v>1</v>
      </c>
      <c r="R171" s="5" t="b">
        <f t="shared" si="168"/>
        <v>1</v>
      </c>
    </row>
    <row r="172" ht="12.0" hidden="1" customHeight="1">
      <c r="A172" s="5" t="s">
        <v>18</v>
      </c>
      <c r="B172" s="5" t="s">
        <v>150</v>
      </c>
      <c r="C172" s="5" t="s">
        <v>150</v>
      </c>
      <c r="D172" s="5" t="s">
        <v>216</v>
      </c>
      <c r="E172" s="5" t="s">
        <v>221</v>
      </c>
      <c r="G172" s="5" t="s">
        <v>18</v>
      </c>
      <c r="H172" s="5" t="s">
        <v>150</v>
      </c>
      <c r="I172" s="5" t="s">
        <v>150</v>
      </c>
      <c r="J172" s="5" t="s">
        <v>216</v>
      </c>
      <c r="K172" s="5" t="s">
        <v>221</v>
      </c>
      <c r="N172" s="5" t="b">
        <f t="shared" ref="N172:R172" si="169">A172=G172</f>
        <v>1</v>
      </c>
      <c r="O172" s="5" t="b">
        <f t="shared" si="169"/>
        <v>1</v>
      </c>
      <c r="P172" s="5" t="b">
        <f t="shared" si="169"/>
        <v>1</v>
      </c>
      <c r="Q172" s="5" t="b">
        <f t="shared" si="169"/>
        <v>1</v>
      </c>
      <c r="R172" s="5" t="b">
        <f t="shared" si="169"/>
        <v>1</v>
      </c>
    </row>
    <row r="173" ht="12.0" hidden="1" customHeight="1">
      <c r="A173" s="5" t="s">
        <v>18</v>
      </c>
      <c r="B173" s="5" t="s">
        <v>150</v>
      </c>
      <c r="C173" s="5" t="s">
        <v>150</v>
      </c>
      <c r="D173" s="5" t="s">
        <v>216</v>
      </c>
      <c r="E173" s="5" t="s">
        <v>222</v>
      </c>
      <c r="G173" s="5" t="s">
        <v>18</v>
      </c>
      <c r="H173" s="5" t="s">
        <v>150</v>
      </c>
      <c r="I173" s="5" t="s">
        <v>150</v>
      </c>
      <c r="J173" s="5" t="s">
        <v>216</v>
      </c>
      <c r="K173" s="5" t="s">
        <v>222</v>
      </c>
      <c r="N173" s="5" t="b">
        <f t="shared" ref="N173:R173" si="170">A173=G173</f>
        <v>1</v>
      </c>
      <c r="O173" s="5" t="b">
        <f t="shared" si="170"/>
        <v>1</v>
      </c>
      <c r="P173" s="5" t="b">
        <f t="shared" si="170"/>
        <v>1</v>
      </c>
      <c r="Q173" s="5" t="b">
        <f t="shared" si="170"/>
        <v>1</v>
      </c>
      <c r="R173" s="5" t="b">
        <f t="shared" si="170"/>
        <v>1</v>
      </c>
    </row>
    <row r="174" ht="12.0" hidden="1" customHeight="1">
      <c r="A174" s="5" t="s">
        <v>18</v>
      </c>
      <c r="B174" s="5" t="s">
        <v>150</v>
      </c>
      <c r="C174" s="5" t="s">
        <v>150</v>
      </c>
      <c r="D174" s="5" t="s">
        <v>216</v>
      </c>
      <c r="E174" s="5" t="s">
        <v>223</v>
      </c>
      <c r="G174" s="5" t="s">
        <v>18</v>
      </c>
      <c r="H174" s="5" t="s">
        <v>150</v>
      </c>
      <c r="I174" s="5" t="s">
        <v>150</v>
      </c>
      <c r="J174" s="5" t="s">
        <v>216</v>
      </c>
      <c r="K174" s="5" t="s">
        <v>223</v>
      </c>
      <c r="N174" s="5" t="b">
        <f t="shared" ref="N174:R174" si="171">A174=G174</f>
        <v>1</v>
      </c>
      <c r="O174" s="5" t="b">
        <f t="shared" si="171"/>
        <v>1</v>
      </c>
      <c r="P174" s="5" t="b">
        <f t="shared" si="171"/>
        <v>1</v>
      </c>
      <c r="Q174" s="5" t="b">
        <f t="shared" si="171"/>
        <v>1</v>
      </c>
      <c r="R174" s="5" t="b">
        <f t="shared" si="171"/>
        <v>1</v>
      </c>
    </row>
    <row r="175" ht="12.0" hidden="1" customHeight="1">
      <c r="A175" s="5" t="s">
        <v>18</v>
      </c>
      <c r="B175" s="5" t="s">
        <v>150</v>
      </c>
      <c r="C175" s="5" t="s">
        <v>150</v>
      </c>
      <c r="D175" s="5" t="s">
        <v>216</v>
      </c>
      <c r="E175" s="5" t="s">
        <v>224</v>
      </c>
      <c r="G175" s="5" t="s">
        <v>18</v>
      </c>
      <c r="H175" s="5" t="s">
        <v>150</v>
      </c>
      <c r="I175" s="5" t="s">
        <v>150</v>
      </c>
      <c r="J175" s="5" t="s">
        <v>216</v>
      </c>
      <c r="K175" s="5" t="s">
        <v>224</v>
      </c>
      <c r="N175" s="5" t="b">
        <f t="shared" ref="N175:R175" si="172">A175=G175</f>
        <v>1</v>
      </c>
      <c r="O175" s="5" t="b">
        <f t="shared" si="172"/>
        <v>1</v>
      </c>
      <c r="P175" s="5" t="b">
        <f t="shared" si="172"/>
        <v>1</v>
      </c>
      <c r="Q175" s="5" t="b">
        <f t="shared" si="172"/>
        <v>1</v>
      </c>
      <c r="R175" s="5" t="b">
        <f t="shared" si="172"/>
        <v>1</v>
      </c>
    </row>
    <row r="176" ht="12.0" hidden="1" customHeight="1">
      <c r="A176" s="5" t="s">
        <v>18</v>
      </c>
      <c r="B176" s="5" t="s">
        <v>150</v>
      </c>
      <c r="C176" s="5" t="s">
        <v>150</v>
      </c>
      <c r="D176" s="5" t="s">
        <v>216</v>
      </c>
      <c r="E176" s="5" t="s">
        <v>225</v>
      </c>
      <c r="G176" s="5" t="s">
        <v>18</v>
      </c>
      <c r="H176" s="5" t="s">
        <v>150</v>
      </c>
      <c r="I176" s="5" t="s">
        <v>150</v>
      </c>
      <c r="J176" s="5" t="s">
        <v>216</v>
      </c>
      <c r="K176" s="5" t="s">
        <v>225</v>
      </c>
      <c r="N176" s="5" t="b">
        <f t="shared" ref="N176:R176" si="173">A176=G176</f>
        <v>1</v>
      </c>
      <c r="O176" s="5" t="b">
        <f t="shared" si="173"/>
        <v>1</v>
      </c>
      <c r="P176" s="5" t="b">
        <f t="shared" si="173"/>
        <v>1</v>
      </c>
      <c r="Q176" s="5" t="b">
        <f t="shared" si="173"/>
        <v>1</v>
      </c>
      <c r="R176" s="5" t="b">
        <f t="shared" si="173"/>
        <v>1</v>
      </c>
    </row>
    <row r="177" ht="12.0" hidden="1" customHeight="1">
      <c r="A177" s="5" t="s">
        <v>18</v>
      </c>
      <c r="B177" s="5" t="s">
        <v>150</v>
      </c>
      <c r="C177" s="5" t="s">
        <v>150</v>
      </c>
      <c r="D177" s="5" t="s">
        <v>216</v>
      </c>
      <c r="E177" s="5" t="s">
        <v>226</v>
      </c>
      <c r="G177" s="5" t="s">
        <v>18</v>
      </c>
      <c r="H177" s="5" t="s">
        <v>150</v>
      </c>
      <c r="I177" s="5" t="s">
        <v>150</v>
      </c>
      <c r="J177" s="5" t="s">
        <v>216</v>
      </c>
      <c r="K177" s="5" t="s">
        <v>226</v>
      </c>
      <c r="N177" s="5" t="b">
        <f t="shared" ref="N177:R177" si="174">A177=G177</f>
        <v>1</v>
      </c>
      <c r="O177" s="5" t="b">
        <f t="shared" si="174"/>
        <v>1</v>
      </c>
      <c r="P177" s="5" t="b">
        <f t="shared" si="174"/>
        <v>1</v>
      </c>
      <c r="Q177" s="5" t="b">
        <f t="shared" si="174"/>
        <v>1</v>
      </c>
      <c r="R177" s="5" t="b">
        <f t="shared" si="174"/>
        <v>1</v>
      </c>
    </row>
    <row r="178" ht="12.0" hidden="1" customHeight="1">
      <c r="A178" s="5" t="s">
        <v>18</v>
      </c>
      <c r="B178" s="5" t="s">
        <v>150</v>
      </c>
      <c r="C178" s="5" t="s">
        <v>150</v>
      </c>
      <c r="D178" s="5" t="s">
        <v>216</v>
      </c>
      <c r="E178" s="5" t="s">
        <v>227</v>
      </c>
      <c r="G178" s="5" t="s">
        <v>18</v>
      </c>
      <c r="H178" s="5" t="s">
        <v>150</v>
      </c>
      <c r="I178" s="5" t="s">
        <v>150</v>
      </c>
      <c r="J178" s="5" t="s">
        <v>216</v>
      </c>
      <c r="K178" s="5" t="s">
        <v>227</v>
      </c>
      <c r="N178" s="5" t="b">
        <f t="shared" ref="N178:R178" si="175">A178=G178</f>
        <v>1</v>
      </c>
      <c r="O178" s="5" t="b">
        <f t="shared" si="175"/>
        <v>1</v>
      </c>
      <c r="P178" s="5" t="b">
        <f t="shared" si="175"/>
        <v>1</v>
      </c>
      <c r="Q178" s="5" t="b">
        <f t="shared" si="175"/>
        <v>1</v>
      </c>
      <c r="R178" s="5" t="b">
        <f t="shared" si="175"/>
        <v>1</v>
      </c>
    </row>
    <row r="179" ht="12.0" hidden="1" customHeight="1">
      <c r="A179" s="5" t="s">
        <v>18</v>
      </c>
      <c r="B179" s="5" t="s">
        <v>150</v>
      </c>
      <c r="C179" s="5" t="s">
        <v>150</v>
      </c>
      <c r="D179" s="5" t="s">
        <v>216</v>
      </c>
      <c r="E179" s="5" t="s">
        <v>228</v>
      </c>
      <c r="G179" s="5" t="s">
        <v>18</v>
      </c>
      <c r="H179" s="5" t="s">
        <v>150</v>
      </c>
      <c r="I179" s="5" t="s">
        <v>150</v>
      </c>
      <c r="J179" s="5" t="s">
        <v>216</v>
      </c>
      <c r="K179" s="5" t="s">
        <v>228</v>
      </c>
      <c r="N179" s="5" t="b">
        <f t="shared" ref="N179:R179" si="176">A179=G179</f>
        <v>1</v>
      </c>
      <c r="O179" s="5" t="b">
        <f t="shared" si="176"/>
        <v>1</v>
      </c>
      <c r="P179" s="5" t="b">
        <f t="shared" si="176"/>
        <v>1</v>
      </c>
      <c r="Q179" s="5" t="b">
        <f t="shared" si="176"/>
        <v>1</v>
      </c>
      <c r="R179" s="5" t="b">
        <f t="shared" si="176"/>
        <v>1</v>
      </c>
    </row>
    <row r="180" ht="12.0" hidden="1" customHeight="1">
      <c r="A180" s="5" t="s">
        <v>18</v>
      </c>
      <c r="B180" s="5" t="s">
        <v>150</v>
      </c>
      <c r="C180" s="5" t="s">
        <v>150</v>
      </c>
      <c r="D180" s="5" t="s">
        <v>216</v>
      </c>
      <c r="E180" s="5" t="s">
        <v>229</v>
      </c>
      <c r="G180" s="5" t="s">
        <v>18</v>
      </c>
      <c r="H180" s="5" t="s">
        <v>150</v>
      </c>
      <c r="I180" s="5" t="s">
        <v>150</v>
      </c>
      <c r="J180" s="5" t="s">
        <v>216</v>
      </c>
      <c r="K180" s="5" t="s">
        <v>229</v>
      </c>
      <c r="N180" s="5" t="b">
        <f t="shared" ref="N180:R180" si="177">A180=G180</f>
        <v>1</v>
      </c>
      <c r="O180" s="5" t="b">
        <f t="shared" si="177"/>
        <v>1</v>
      </c>
      <c r="P180" s="5" t="b">
        <f t="shared" si="177"/>
        <v>1</v>
      </c>
      <c r="Q180" s="5" t="b">
        <f t="shared" si="177"/>
        <v>1</v>
      </c>
      <c r="R180" s="5" t="b">
        <f t="shared" si="177"/>
        <v>1</v>
      </c>
    </row>
    <row r="181" ht="12.0" hidden="1" customHeight="1">
      <c r="A181" s="5" t="s">
        <v>18</v>
      </c>
      <c r="B181" s="5" t="s">
        <v>150</v>
      </c>
      <c r="C181" s="5" t="s">
        <v>150</v>
      </c>
      <c r="D181" s="5" t="s">
        <v>216</v>
      </c>
      <c r="E181" s="5" t="s">
        <v>230</v>
      </c>
      <c r="G181" s="5" t="s">
        <v>18</v>
      </c>
      <c r="H181" s="5" t="s">
        <v>150</v>
      </c>
      <c r="I181" s="5" t="s">
        <v>150</v>
      </c>
      <c r="J181" s="5" t="s">
        <v>216</v>
      </c>
      <c r="K181" s="5" t="s">
        <v>230</v>
      </c>
      <c r="N181" s="5" t="b">
        <f t="shared" ref="N181:R181" si="178">A181=G181</f>
        <v>1</v>
      </c>
      <c r="O181" s="5" t="b">
        <f t="shared" si="178"/>
        <v>1</v>
      </c>
      <c r="P181" s="5" t="b">
        <f t="shared" si="178"/>
        <v>1</v>
      </c>
      <c r="Q181" s="5" t="b">
        <f t="shared" si="178"/>
        <v>1</v>
      </c>
      <c r="R181" s="5" t="b">
        <f t="shared" si="178"/>
        <v>1</v>
      </c>
    </row>
    <row r="182" ht="12.0" hidden="1" customHeight="1">
      <c r="A182" s="5" t="s">
        <v>18</v>
      </c>
      <c r="B182" s="5" t="s">
        <v>150</v>
      </c>
      <c r="C182" s="5" t="s">
        <v>150</v>
      </c>
      <c r="D182" s="5" t="s">
        <v>231</v>
      </c>
      <c r="E182" s="5" t="s">
        <v>232</v>
      </c>
      <c r="G182" s="5" t="s">
        <v>18</v>
      </c>
      <c r="H182" s="5" t="s">
        <v>150</v>
      </c>
      <c r="I182" s="5" t="s">
        <v>150</v>
      </c>
      <c r="J182" s="5" t="s">
        <v>231</v>
      </c>
      <c r="K182" s="5" t="s">
        <v>232</v>
      </c>
      <c r="N182" s="5" t="b">
        <f t="shared" ref="N182:R182" si="179">A182=G182</f>
        <v>1</v>
      </c>
      <c r="O182" s="5" t="b">
        <f t="shared" si="179"/>
        <v>1</v>
      </c>
      <c r="P182" s="5" t="b">
        <f t="shared" si="179"/>
        <v>1</v>
      </c>
      <c r="Q182" s="5" t="b">
        <f t="shared" si="179"/>
        <v>1</v>
      </c>
      <c r="R182" s="5" t="b">
        <f t="shared" si="179"/>
        <v>1</v>
      </c>
    </row>
    <row r="183" ht="12.0" hidden="1" customHeight="1">
      <c r="A183" s="5" t="s">
        <v>18</v>
      </c>
      <c r="B183" s="5" t="s">
        <v>150</v>
      </c>
      <c r="C183" s="5" t="s">
        <v>150</v>
      </c>
      <c r="D183" s="5" t="s">
        <v>231</v>
      </c>
      <c r="E183" s="5" t="s">
        <v>233</v>
      </c>
      <c r="G183" s="5" t="s">
        <v>18</v>
      </c>
      <c r="H183" s="5" t="s">
        <v>150</v>
      </c>
      <c r="I183" s="5" t="s">
        <v>150</v>
      </c>
      <c r="J183" s="5" t="s">
        <v>231</v>
      </c>
      <c r="K183" s="5" t="s">
        <v>233</v>
      </c>
      <c r="N183" s="5" t="b">
        <f t="shared" ref="N183:R183" si="180">A183=G183</f>
        <v>1</v>
      </c>
      <c r="O183" s="5" t="b">
        <f t="shared" si="180"/>
        <v>1</v>
      </c>
      <c r="P183" s="5" t="b">
        <f t="shared" si="180"/>
        <v>1</v>
      </c>
      <c r="Q183" s="5" t="b">
        <f t="shared" si="180"/>
        <v>1</v>
      </c>
      <c r="R183" s="5" t="b">
        <f t="shared" si="180"/>
        <v>1</v>
      </c>
    </row>
    <row r="184" ht="12.0" hidden="1" customHeight="1">
      <c r="A184" s="5" t="s">
        <v>18</v>
      </c>
      <c r="B184" s="5" t="s">
        <v>150</v>
      </c>
      <c r="C184" s="5" t="s">
        <v>150</v>
      </c>
      <c r="D184" s="5" t="s">
        <v>231</v>
      </c>
      <c r="E184" s="5" t="s">
        <v>234</v>
      </c>
      <c r="G184" s="5" t="s">
        <v>18</v>
      </c>
      <c r="H184" s="5" t="s">
        <v>150</v>
      </c>
      <c r="I184" s="5" t="s">
        <v>150</v>
      </c>
      <c r="J184" s="5" t="s">
        <v>231</v>
      </c>
      <c r="K184" s="5" t="s">
        <v>234</v>
      </c>
      <c r="N184" s="5" t="b">
        <f t="shared" ref="N184:R184" si="181">A184=G184</f>
        <v>1</v>
      </c>
      <c r="O184" s="5" t="b">
        <f t="shared" si="181"/>
        <v>1</v>
      </c>
      <c r="P184" s="5" t="b">
        <f t="shared" si="181"/>
        <v>1</v>
      </c>
      <c r="Q184" s="5" t="b">
        <f t="shared" si="181"/>
        <v>1</v>
      </c>
      <c r="R184" s="5" t="b">
        <f t="shared" si="181"/>
        <v>1</v>
      </c>
    </row>
    <row r="185" ht="12.0" hidden="1" customHeight="1">
      <c r="A185" s="5" t="s">
        <v>18</v>
      </c>
      <c r="B185" s="5" t="s">
        <v>150</v>
      </c>
      <c r="C185" s="5" t="s">
        <v>150</v>
      </c>
      <c r="D185" s="5" t="s">
        <v>231</v>
      </c>
      <c r="E185" s="5" t="s">
        <v>235</v>
      </c>
      <c r="G185" s="5" t="s">
        <v>18</v>
      </c>
      <c r="H185" s="5" t="s">
        <v>150</v>
      </c>
      <c r="I185" s="5" t="s">
        <v>150</v>
      </c>
      <c r="J185" s="5" t="s">
        <v>231</v>
      </c>
      <c r="K185" s="5" t="s">
        <v>235</v>
      </c>
      <c r="N185" s="5" t="b">
        <f t="shared" ref="N185:R185" si="182">A185=G185</f>
        <v>1</v>
      </c>
      <c r="O185" s="5" t="b">
        <f t="shared" si="182"/>
        <v>1</v>
      </c>
      <c r="P185" s="5" t="b">
        <f t="shared" si="182"/>
        <v>1</v>
      </c>
      <c r="Q185" s="5" t="b">
        <f t="shared" si="182"/>
        <v>1</v>
      </c>
      <c r="R185" s="5" t="b">
        <f t="shared" si="182"/>
        <v>1</v>
      </c>
    </row>
    <row r="186" ht="12.0" hidden="1" customHeight="1">
      <c r="A186" s="5" t="s">
        <v>18</v>
      </c>
      <c r="B186" s="5" t="s">
        <v>150</v>
      </c>
      <c r="C186" s="5" t="s">
        <v>150</v>
      </c>
      <c r="D186" s="5" t="s">
        <v>231</v>
      </c>
      <c r="E186" s="5" t="s">
        <v>236</v>
      </c>
      <c r="G186" s="5" t="s">
        <v>18</v>
      </c>
      <c r="H186" s="5" t="s">
        <v>150</v>
      </c>
      <c r="I186" s="5" t="s">
        <v>150</v>
      </c>
      <c r="J186" s="5" t="s">
        <v>231</v>
      </c>
      <c r="K186" s="5" t="s">
        <v>236</v>
      </c>
      <c r="N186" s="5" t="b">
        <f t="shared" ref="N186:R186" si="183">A186=G186</f>
        <v>1</v>
      </c>
      <c r="O186" s="5" t="b">
        <f t="shared" si="183"/>
        <v>1</v>
      </c>
      <c r="P186" s="5" t="b">
        <f t="shared" si="183"/>
        <v>1</v>
      </c>
      <c r="Q186" s="5" t="b">
        <f t="shared" si="183"/>
        <v>1</v>
      </c>
      <c r="R186" s="5" t="b">
        <f t="shared" si="183"/>
        <v>1</v>
      </c>
    </row>
    <row r="187" ht="12.0" hidden="1" customHeight="1">
      <c r="A187" s="5" t="s">
        <v>18</v>
      </c>
      <c r="B187" s="5" t="s">
        <v>150</v>
      </c>
      <c r="C187" s="5" t="s">
        <v>150</v>
      </c>
      <c r="D187" s="5" t="s">
        <v>231</v>
      </c>
      <c r="E187" s="5" t="s">
        <v>237</v>
      </c>
      <c r="G187" s="5" t="s">
        <v>18</v>
      </c>
      <c r="H187" s="5" t="s">
        <v>150</v>
      </c>
      <c r="I187" s="5" t="s">
        <v>150</v>
      </c>
      <c r="J187" s="5" t="s">
        <v>231</v>
      </c>
      <c r="K187" s="5" t="s">
        <v>237</v>
      </c>
      <c r="N187" s="5" t="b">
        <f t="shared" ref="N187:R187" si="184">A187=G187</f>
        <v>1</v>
      </c>
      <c r="O187" s="5" t="b">
        <f t="shared" si="184"/>
        <v>1</v>
      </c>
      <c r="P187" s="5" t="b">
        <f t="shared" si="184"/>
        <v>1</v>
      </c>
      <c r="Q187" s="5" t="b">
        <f t="shared" si="184"/>
        <v>1</v>
      </c>
      <c r="R187" s="5" t="b">
        <f t="shared" si="184"/>
        <v>1</v>
      </c>
    </row>
    <row r="188" ht="12.0" hidden="1" customHeight="1">
      <c r="A188" s="5" t="s">
        <v>18</v>
      </c>
      <c r="B188" s="5" t="s">
        <v>150</v>
      </c>
      <c r="C188" s="5" t="s">
        <v>150</v>
      </c>
      <c r="D188" s="5" t="s">
        <v>238</v>
      </c>
      <c r="E188" s="5" t="s">
        <v>239</v>
      </c>
      <c r="G188" s="5" t="s">
        <v>18</v>
      </c>
      <c r="H188" s="5" t="s">
        <v>150</v>
      </c>
      <c r="I188" s="5" t="s">
        <v>150</v>
      </c>
      <c r="J188" s="5" t="s">
        <v>238</v>
      </c>
      <c r="K188" s="5" t="s">
        <v>239</v>
      </c>
      <c r="N188" s="5" t="b">
        <f t="shared" ref="N188:R188" si="185">A188=G188</f>
        <v>1</v>
      </c>
      <c r="O188" s="5" t="b">
        <f t="shared" si="185"/>
        <v>1</v>
      </c>
      <c r="P188" s="5" t="b">
        <f t="shared" si="185"/>
        <v>1</v>
      </c>
      <c r="Q188" s="5" t="b">
        <f t="shared" si="185"/>
        <v>1</v>
      </c>
      <c r="R188" s="5" t="b">
        <f t="shared" si="185"/>
        <v>1</v>
      </c>
    </row>
    <row r="189" ht="12.0" hidden="1" customHeight="1">
      <c r="A189" s="5" t="s">
        <v>18</v>
      </c>
      <c r="B189" s="5" t="s">
        <v>150</v>
      </c>
      <c r="C189" s="5" t="s">
        <v>150</v>
      </c>
      <c r="D189" s="5" t="s">
        <v>240</v>
      </c>
      <c r="E189" s="5" t="s">
        <v>241</v>
      </c>
      <c r="G189" s="5" t="s">
        <v>18</v>
      </c>
      <c r="H189" s="5" t="s">
        <v>150</v>
      </c>
      <c r="I189" s="5" t="s">
        <v>150</v>
      </c>
      <c r="J189" s="5" t="s">
        <v>240</v>
      </c>
      <c r="K189" s="5" t="s">
        <v>241</v>
      </c>
      <c r="N189" s="5" t="b">
        <f t="shared" ref="N189:R189" si="186">A189=G189</f>
        <v>1</v>
      </c>
      <c r="O189" s="5" t="b">
        <f t="shared" si="186"/>
        <v>1</v>
      </c>
      <c r="P189" s="5" t="b">
        <f t="shared" si="186"/>
        <v>1</v>
      </c>
      <c r="Q189" s="5" t="b">
        <f t="shared" si="186"/>
        <v>1</v>
      </c>
      <c r="R189" s="5" t="b">
        <f t="shared" si="186"/>
        <v>1</v>
      </c>
    </row>
    <row r="190" ht="12.0" hidden="1" customHeight="1">
      <c r="A190" s="5" t="s">
        <v>18</v>
      </c>
      <c r="B190" s="5" t="s">
        <v>150</v>
      </c>
      <c r="C190" s="5" t="s">
        <v>150</v>
      </c>
      <c r="D190" s="5" t="s">
        <v>240</v>
      </c>
      <c r="E190" s="5" t="s">
        <v>242</v>
      </c>
      <c r="G190" s="5" t="s">
        <v>18</v>
      </c>
      <c r="H190" s="5" t="s">
        <v>150</v>
      </c>
      <c r="I190" s="5" t="s">
        <v>150</v>
      </c>
      <c r="J190" s="5" t="s">
        <v>240</v>
      </c>
      <c r="K190" s="5" t="s">
        <v>242</v>
      </c>
      <c r="N190" s="5" t="b">
        <f t="shared" ref="N190:R190" si="187">A190=G190</f>
        <v>1</v>
      </c>
      <c r="O190" s="5" t="b">
        <f t="shared" si="187"/>
        <v>1</v>
      </c>
      <c r="P190" s="5" t="b">
        <f t="shared" si="187"/>
        <v>1</v>
      </c>
      <c r="Q190" s="5" t="b">
        <f t="shared" si="187"/>
        <v>1</v>
      </c>
      <c r="R190" s="5" t="b">
        <f t="shared" si="187"/>
        <v>1</v>
      </c>
    </row>
    <row r="191" ht="12.0" hidden="1" customHeight="1">
      <c r="A191" s="5" t="s">
        <v>18</v>
      </c>
      <c r="B191" s="5" t="s">
        <v>150</v>
      </c>
      <c r="C191" s="5" t="s">
        <v>150</v>
      </c>
      <c r="D191" s="5" t="s">
        <v>240</v>
      </c>
      <c r="E191" s="5" t="s">
        <v>243</v>
      </c>
      <c r="G191" s="5" t="s">
        <v>18</v>
      </c>
      <c r="H191" s="5" t="s">
        <v>150</v>
      </c>
      <c r="I191" s="5" t="s">
        <v>150</v>
      </c>
      <c r="J191" s="5" t="s">
        <v>240</v>
      </c>
      <c r="K191" s="5" t="s">
        <v>243</v>
      </c>
      <c r="N191" s="5" t="b">
        <f t="shared" ref="N191:R191" si="188">A191=G191</f>
        <v>1</v>
      </c>
      <c r="O191" s="5" t="b">
        <f t="shared" si="188"/>
        <v>1</v>
      </c>
      <c r="P191" s="5" t="b">
        <f t="shared" si="188"/>
        <v>1</v>
      </c>
      <c r="Q191" s="5" t="b">
        <f t="shared" si="188"/>
        <v>1</v>
      </c>
      <c r="R191" s="5" t="b">
        <f t="shared" si="188"/>
        <v>1</v>
      </c>
    </row>
    <row r="192" ht="12.0" hidden="1" customHeight="1">
      <c r="A192" s="5" t="s">
        <v>18</v>
      </c>
      <c r="B192" s="5" t="s">
        <v>150</v>
      </c>
      <c r="C192" s="5" t="s">
        <v>150</v>
      </c>
      <c r="D192" s="5" t="s">
        <v>244</v>
      </c>
      <c r="E192" s="5" t="s">
        <v>245</v>
      </c>
      <c r="G192" s="5" t="s">
        <v>18</v>
      </c>
      <c r="H192" s="5" t="s">
        <v>150</v>
      </c>
      <c r="I192" s="5" t="s">
        <v>150</v>
      </c>
      <c r="J192" s="5" t="s">
        <v>244</v>
      </c>
      <c r="K192" s="5" t="s">
        <v>245</v>
      </c>
      <c r="N192" s="5" t="b">
        <f t="shared" ref="N192:R192" si="189">A192=G192</f>
        <v>1</v>
      </c>
      <c r="O192" s="5" t="b">
        <f t="shared" si="189"/>
        <v>1</v>
      </c>
      <c r="P192" s="5" t="b">
        <f t="shared" si="189"/>
        <v>1</v>
      </c>
      <c r="Q192" s="5" t="b">
        <f t="shared" si="189"/>
        <v>1</v>
      </c>
      <c r="R192" s="5" t="b">
        <f t="shared" si="189"/>
        <v>1</v>
      </c>
    </row>
    <row r="193" ht="12.0" hidden="1" customHeight="1">
      <c r="A193" s="5" t="s">
        <v>18</v>
      </c>
      <c r="B193" s="5" t="s">
        <v>150</v>
      </c>
      <c r="C193" s="5" t="s">
        <v>150</v>
      </c>
      <c r="D193" s="5" t="s">
        <v>244</v>
      </c>
      <c r="E193" s="5" t="s">
        <v>246</v>
      </c>
      <c r="G193" s="5" t="s">
        <v>18</v>
      </c>
      <c r="H193" s="5" t="s">
        <v>150</v>
      </c>
      <c r="I193" s="5" t="s">
        <v>150</v>
      </c>
      <c r="J193" s="5" t="s">
        <v>244</v>
      </c>
      <c r="K193" s="5" t="s">
        <v>246</v>
      </c>
      <c r="N193" s="5" t="b">
        <f t="shared" ref="N193:R193" si="190">A193=G193</f>
        <v>1</v>
      </c>
      <c r="O193" s="5" t="b">
        <f t="shared" si="190"/>
        <v>1</v>
      </c>
      <c r="P193" s="5" t="b">
        <f t="shared" si="190"/>
        <v>1</v>
      </c>
      <c r="Q193" s="5" t="b">
        <f t="shared" si="190"/>
        <v>1</v>
      </c>
      <c r="R193" s="5" t="b">
        <f t="shared" si="190"/>
        <v>1</v>
      </c>
    </row>
    <row r="194" ht="12.0" hidden="1" customHeight="1">
      <c r="A194" s="5" t="s">
        <v>18</v>
      </c>
      <c r="B194" s="5" t="s">
        <v>150</v>
      </c>
      <c r="C194" s="5" t="s">
        <v>150</v>
      </c>
      <c r="D194" s="5" t="s">
        <v>247</v>
      </c>
      <c r="E194" s="5" t="s">
        <v>248</v>
      </c>
      <c r="G194" s="5" t="s">
        <v>18</v>
      </c>
      <c r="H194" s="5" t="s">
        <v>150</v>
      </c>
      <c r="I194" s="5" t="s">
        <v>150</v>
      </c>
      <c r="J194" s="5" t="s">
        <v>247</v>
      </c>
      <c r="K194" s="5" t="s">
        <v>248</v>
      </c>
      <c r="N194" s="5" t="b">
        <f t="shared" ref="N194:R194" si="191">A194=G194</f>
        <v>1</v>
      </c>
      <c r="O194" s="5" t="b">
        <f t="shared" si="191"/>
        <v>1</v>
      </c>
      <c r="P194" s="5" t="b">
        <f t="shared" si="191"/>
        <v>1</v>
      </c>
      <c r="Q194" s="5" t="b">
        <f t="shared" si="191"/>
        <v>1</v>
      </c>
      <c r="R194" s="5" t="b">
        <f t="shared" si="191"/>
        <v>1</v>
      </c>
    </row>
    <row r="195" ht="12.0" hidden="1" customHeight="1">
      <c r="A195" s="5" t="s">
        <v>18</v>
      </c>
      <c r="B195" s="5" t="s">
        <v>150</v>
      </c>
      <c r="C195" s="5" t="s">
        <v>150</v>
      </c>
      <c r="D195" s="5" t="s">
        <v>247</v>
      </c>
      <c r="E195" s="5" t="s">
        <v>249</v>
      </c>
      <c r="G195" s="5" t="s">
        <v>18</v>
      </c>
      <c r="H195" s="5" t="s">
        <v>150</v>
      </c>
      <c r="I195" s="5" t="s">
        <v>150</v>
      </c>
      <c r="J195" s="5" t="s">
        <v>247</v>
      </c>
      <c r="K195" s="5" t="s">
        <v>249</v>
      </c>
      <c r="N195" s="5" t="b">
        <f t="shared" ref="N195:R195" si="192">A195=G195</f>
        <v>1</v>
      </c>
      <c r="O195" s="5" t="b">
        <f t="shared" si="192"/>
        <v>1</v>
      </c>
      <c r="P195" s="5" t="b">
        <f t="shared" si="192"/>
        <v>1</v>
      </c>
      <c r="Q195" s="5" t="b">
        <f t="shared" si="192"/>
        <v>1</v>
      </c>
      <c r="R195" s="5" t="b">
        <f t="shared" si="192"/>
        <v>1</v>
      </c>
    </row>
    <row r="196" ht="12.0" hidden="1" customHeight="1">
      <c r="A196" s="5" t="s">
        <v>18</v>
      </c>
      <c r="B196" s="5" t="s">
        <v>150</v>
      </c>
      <c r="C196" s="5" t="s">
        <v>150</v>
      </c>
      <c r="D196" s="5" t="s">
        <v>250</v>
      </c>
      <c r="E196" s="5" t="s">
        <v>251</v>
      </c>
      <c r="G196" s="5" t="s">
        <v>18</v>
      </c>
      <c r="H196" s="5" t="s">
        <v>150</v>
      </c>
      <c r="I196" s="5" t="s">
        <v>150</v>
      </c>
      <c r="J196" s="5" t="s">
        <v>250</v>
      </c>
      <c r="K196" s="5" t="s">
        <v>251</v>
      </c>
      <c r="N196" s="5" t="b">
        <f t="shared" ref="N196:R196" si="193">A196=G196</f>
        <v>1</v>
      </c>
      <c r="O196" s="5" t="b">
        <f t="shared" si="193"/>
        <v>1</v>
      </c>
      <c r="P196" s="5" t="b">
        <f t="shared" si="193"/>
        <v>1</v>
      </c>
      <c r="Q196" s="5" t="b">
        <f t="shared" si="193"/>
        <v>1</v>
      </c>
      <c r="R196" s="5" t="b">
        <f t="shared" si="193"/>
        <v>1</v>
      </c>
    </row>
    <row r="197" ht="12.0" hidden="1" customHeight="1">
      <c r="A197" s="5" t="s">
        <v>18</v>
      </c>
      <c r="B197" s="5" t="s">
        <v>150</v>
      </c>
      <c r="C197" s="5" t="s">
        <v>150</v>
      </c>
      <c r="D197" s="5" t="s">
        <v>250</v>
      </c>
      <c r="E197" s="5" t="s">
        <v>252</v>
      </c>
      <c r="G197" s="5" t="s">
        <v>18</v>
      </c>
      <c r="H197" s="5" t="s">
        <v>150</v>
      </c>
      <c r="I197" s="5" t="s">
        <v>150</v>
      </c>
      <c r="J197" s="5" t="s">
        <v>250</v>
      </c>
      <c r="K197" s="5" t="s">
        <v>252</v>
      </c>
      <c r="N197" s="5" t="b">
        <f t="shared" ref="N197:R197" si="194">A197=G197</f>
        <v>1</v>
      </c>
      <c r="O197" s="5" t="b">
        <f t="shared" si="194"/>
        <v>1</v>
      </c>
      <c r="P197" s="5" t="b">
        <f t="shared" si="194"/>
        <v>1</v>
      </c>
      <c r="Q197" s="5" t="b">
        <f t="shared" si="194"/>
        <v>1</v>
      </c>
      <c r="R197" s="5" t="b">
        <f t="shared" si="194"/>
        <v>1</v>
      </c>
    </row>
    <row r="198" ht="12.0" hidden="1" customHeight="1">
      <c r="A198" s="5" t="s">
        <v>18</v>
      </c>
      <c r="B198" s="5" t="s">
        <v>150</v>
      </c>
      <c r="C198" s="5" t="s">
        <v>150</v>
      </c>
      <c r="D198" s="5" t="s">
        <v>250</v>
      </c>
      <c r="E198" s="5" t="s">
        <v>253</v>
      </c>
      <c r="G198" s="5" t="s">
        <v>18</v>
      </c>
      <c r="H198" s="5" t="s">
        <v>150</v>
      </c>
      <c r="I198" s="5" t="s">
        <v>150</v>
      </c>
      <c r="J198" s="5" t="s">
        <v>250</v>
      </c>
      <c r="K198" s="5" t="s">
        <v>253</v>
      </c>
      <c r="N198" s="5" t="b">
        <f t="shared" ref="N198:R198" si="195">A198=G198</f>
        <v>1</v>
      </c>
      <c r="O198" s="5" t="b">
        <f t="shared" si="195"/>
        <v>1</v>
      </c>
      <c r="P198" s="5" t="b">
        <f t="shared" si="195"/>
        <v>1</v>
      </c>
      <c r="Q198" s="5" t="b">
        <f t="shared" si="195"/>
        <v>1</v>
      </c>
      <c r="R198" s="5" t="b">
        <f t="shared" si="195"/>
        <v>1</v>
      </c>
    </row>
    <row r="199" ht="12.0" hidden="1" customHeight="1">
      <c r="A199" s="5" t="s">
        <v>18</v>
      </c>
      <c r="B199" s="5" t="s">
        <v>150</v>
      </c>
      <c r="C199" s="5" t="s">
        <v>150</v>
      </c>
      <c r="D199" s="5" t="s">
        <v>250</v>
      </c>
      <c r="E199" s="5" t="s">
        <v>254</v>
      </c>
      <c r="G199" s="5" t="s">
        <v>18</v>
      </c>
      <c r="H199" s="5" t="s">
        <v>150</v>
      </c>
      <c r="I199" s="5" t="s">
        <v>150</v>
      </c>
      <c r="J199" s="5" t="s">
        <v>250</v>
      </c>
      <c r="K199" s="5" t="s">
        <v>254</v>
      </c>
      <c r="N199" s="5" t="b">
        <f t="shared" ref="N199:R199" si="196">A199=G199</f>
        <v>1</v>
      </c>
      <c r="O199" s="5" t="b">
        <f t="shared" si="196"/>
        <v>1</v>
      </c>
      <c r="P199" s="5" t="b">
        <f t="shared" si="196"/>
        <v>1</v>
      </c>
      <c r="Q199" s="5" t="b">
        <f t="shared" si="196"/>
        <v>1</v>
      </c>
      <c r="R199" s="5" t="b">
        <f t="shared" si="196"/>
        <v>1</v>
      </c>
    </row>
    <row r="200" ht="12.0" hidden="1" customHeight="1">
      <c r="A200" s="5" t="s">
        <v>18</v>
      </c>
      <c r="B200" s="5" t="s">
        <v>150</v>
      </c>
      <c r="C200" s="5" t="s">
        <v>150</v>
      </c>
      <c r="D200" s="5" t="s">
        <v>255</v>
      </c>
      <c r="E200" s="5" t="s">
        <v>256</v>
      </c>
      <c r="G200" s="5" t="s">
        <v>18</v>
      </c>
      <c r="H200" s="5" t="s">
        <v>150</v>
      </c>
      <c r="I200" s="5" t="s">
        <v>150</v>
      </c>
      <c r="J200" s="5" t="s">
        <v>255</v>
      </c>
      <c r="K200" s="5" t="s">
        <v>256</v>
      </c>
      <c r="N200" s="5" t="b">
        <f t="shared" ref="N200:R200" si="197">A200=G200</f>
        <v>1</v>
      </c>
      <c r="O200" s="5" t="b">
        <f t="shared" si="197"/>
        <v>1</v>
      </c>
      <c r="P200" s="5" t="b">
        <f t="shared" si="197"/>
        <v>1</v>
      </c>
      <c r="Q200" s="5" t="b">
        <f t="shared" si="197"/>
        <v>1</v>
      </c>
      <c r="R200" s="5" t="b">
        <f t="shared" si="197"/>
        <v>1</v>
      </c>
    </row>
    <row r="201" ht="12.0" hidden="1" customHeight="1">
      <c r="A201" s="5" t="s">
        <v>18</v>
      </c>
      <c r="B201" s="5" t="s">
        <v>150</v>
      </c>
      <c r="C201" s="5" t="s">
        <v>150</v>
      </c>
      <c r="D201" s="5" t="s">
        <v>255</v>
      </c>
      <c r="E201" s="5" t="s">
        <v>257</v>
      </c>
      <c r="G201" s="5" t="s">
        <v>18</v>
      </c>
      <c r="H201" s="5" t="s">
        <v>150</v>
      </c>
      <c r="I201" s="5" t="s">
        <v>150</v>
      </c>
      <c r="J201" s="5" t="s">
        <v>255</v>
      </c>
      <c r="K201" s="5" t="s">
        <v>257</v>
      </c>
      <c r="N201" s="5" t="b">
        <f t="shared" ref="N201:R201" si="198">A201=G201</f>
        <v>1</v>
      </c>
      <c r="O201" s="5" t="b">
        <f t="shared" si="198"/>
        <v>1</v>
      </c>
      <c r="P201" s="5" t="b">
        <f t="shared" si="198"/>
        <v>1</v>
      </c>
      <c r="Q201" s="5" t="b">
        <f t="shared" si="198"/>
        <v>1</v>
      </c>
      <c r="R201" s="5" t="b">
        <f t="shared" si="198"/>
        <v>1</v>
      </c>
    </row>
    <row r="202" ht="12.0" hidden="1" customHeight="1">
      <c r="A202" s="5" t="s">
        <v>18</v>
      </c>
      <c r="B202" s="5" t="s">
        <v>150</v>
      </c>
      <c r="C202" s="5" t="s">
        <v>150</v>
      </c>
      <c r="D202" s="5" t="s">
        <v>255</v>
      </c>
      <c r="E202" s="5" t="s">
        <v>258</v>
      </c>
      <c r="G202" s="5" t="s">
        <v>18</v>
      </c>
      <c r="H202" s="5" t="s">
        <v>150</v>
      </c>
      <c r="I202" s="5" t="s">
        <v>150</v>
      </c>
      <c r="J202" s="5" t="s">
        <v>255</v>
      </c>
      <c r="K202" s="5" t="s">
        <v>258</v>
      </c>
      <c r="N202" s="5" t="b">
        <f t="shared" ref="N202:R202" si="199">A202=G202</f>
        <v>1</v>
      </c>
      <c r="O202" s="5" t="b">
        <f t="shared" si="199"/>
        <v>1</v>
      </c>
      <c r="P202" s="5" t="b">
        <f t="shared" si="199"/>
        <v>1</v>
      </c>
      <c r="Q202" s="5" t="b">
        <f t="shared" si="199"/>
        <v>1</v>
      </c>
      <c r="R202" s="5" t="b">
        <f t="shared" si="199"/>
        <v>1</v>
      </c>
    </row>
    <row r="203" ht="12.0" hidden="1" customHeight="1">
      <c r="A203" s="5" t="s">
        <v>18</v>
      </c>
      <c r="B203" s="5" t="s">
        <v>150</v>
      </c>
      <c r="C203" s="5" t="s">
        <v>150</v>
      </c>
      <c r="D203" s="5" t="s">
        <v>255</v>
      </c>
      <c r="E203" s="5" t="s">
        <v>259</v>
      </c>
      <c r="G203" s="5" t="s">
        <v>18</v>
      </c>
      <c r="H203" s="5" t="s">
        <v>150</v>
      </c>
      <c r="I203" s="5" t="s">
        <v>150</v>
      </c>
      <c r="J203" s="5" t="s">
        <v>255</v>
      </c>
      <c r="K203" s="5" t="s">
        <v>259</v>
      </c>
      <c r="N203" s="5" t="b">
        <f t="shared" ref="N203:R203" si="200">A203=G203</f>
        <v>1</v>
      </c>
      <c r="O203" s="5" t="b">
        <f t="shared" si="200"/>
        <v>1</v>
      </c>
      <c r="P203" s="5" t="b">
        <f t="shared" si="200"/>
        <v>1</v>
      </c>
      <c r="Q203" s="5" t="b">
        <f t="shared" si="200"/>
        <v>1</v>
      </c>
      <c r="R203" s="5" t="b">
        <f t="shared" si="200"/>
        <v>1</v>
      </c>
    </row>
    <row r="204" ht="12.0" hidden="1" customHeight="1">
      <c r="A204" s="5" t="s">
        <v>18</v>
      </c>
      <c r="B204" s="5" t="s">
        <v>150</v>
      </c>
      <c r="C204" s="5" t="s">
        <v>150</v>
      </c>
      <c r="D204" s="5" t="s">
        <v>255</v>
      </c>
      <c r="E204" s="5" t="s">
        <v>260</v>
      </c>
      <c r="G204" s="5" t="s">
        <v>18</v>
      </c>
      <c r="H204" s="5" t="s">
        <v>150</v>
      </c>
      <c r="I204" s="5" t="s">
        <v>150</v>
      </c>
      <c r="J204" s="5" t="s">
        <v>255</v>
      </c>
      <c r="K204" s="5" t="s">
        <v>260</v>
      </c>
      <c r="N204" s="5" t="b">
        <f t="shared" ref="N204:R204" si="201">A204=G204</f>
        <v>1</v>
      </c>
      <c r="O204" s="5" t="b">
        <f t="shared" si="201"/>
        <v>1</v>
      </c>
      <c r="P204" s="5" t="b">
        <f t="shared" si="201"/>
        <v>1</v>
      </c>
      <c r="Q204" s="5" t="b">
        <f t="shared" si="201"/>
        <v>1</v>
      </c>
      <c r="R204" s="5" t="b">
        <f t="shared" si="201"/>
        <v>1</v>
      </c>
    </row>
    <row r="205" ht="12.0" hidden="1" customHeight="1">
      <c r="A205" s="5" t="s">
        <v>18</v>
      </c>
      <c r="B205" s="5" t="s">
        <v>150</v>
      </c>
      <c r="C205" s="5" t="s">
        <v>150</v>
      </c>
      <c r="D205" s="5" t="s">
        <v>255</v>
      </c>
      <c r="E205" s="5" t="s">
        <v>261</v>
      </c>
      <c r="G205" s="5" t="s">
        <v>18</v>
      </c>
      <c r="H205" s="5" t="s">
        <v>150</v>
      </c>
      <c r="I205" s="5" t="s">
        <v>150</v>
      </c>
      <c r="J205" s="5" t="s">
        <v>255</v>
      </c>
      <c r="K205" s="5" t="s">
        <v>261</v>
      </c>
      <c r="N205" s="5" t="b">
        <f t="shared" ref="N205:R205" si="202">A205=G205</f>
        <v>1</v>
      </c>
      <c r="O205" s="5" t="b">
        <f t="shared" si="202"/>
        <v>1</v>
      </c>
      <c r="P205" s="5" t="b">
        <f t="shared" si="202"/>
        <v>1</v>
      </c>
      <c r="Q205" s="5" t="b">
        <f t="shared" si="202"/>
        <v>1</v>
      </c>
      <c r="R205" s="5" t="b">
        <f t="shared" si="202"/>
        <v>1</v>
      </c>
    </row>
    <row r="206" ht="12.0" hidden="1" customHeight="1">
      <c r="A206" s="5" t="s">
        <v>18</v>
      </c>
      <c r="B206" s="5" t="s">
        <v>150</v>
      </c>
      <c r="C206" s="5" t="s">
        <v>150</v>
      </c>
      <c r="D206" s="5" t="s">
        <v>255</v>
      </c>
      <c r="E206" s="5" t="s">
        <v>262</v>
      </c>
      <c r="G206" s="5" t="s">
        <v>18</v>
      </c>
      <c r="H206" s="5" t="s">
        <v>150</v>
      </c>
      <c r="I206" s="5" t="s">
        <v>150</v>
      </c>
      <c r="J206" s="5" t="s">
        <v>255</v>
      </c>
      <c r="K206" s="5" t="s">
        <v>262</v>
      </c>
      <c r="N206" s="5" t="b">
        <f t="shared" ref="N206:R206" si="203">A206=G206</f>
        <v>1</v>
      </c>
      <c r="O206" s="5" t="b">
        <f t="shared" si="203"/>
        <v>1</v>
      </c>
      <c r="P206" s="5" t="b">
        <f t="shared" si="203"/>
        <v>1</v>
      </c>
      <c r="Q206" s="5" t="b">
        <f t="shared" si="203"/>
        <v>1</v>
      </c>
      <c r="R206" s="5" t="b">
        <f t="shared" si="203"/>
        <v>1</v>
      </c>
    </row>
    <row r="207" ht="12.0" hidden="1" customHeight="1">
      <c r="A207" s="5" t="s">
        <v>18</v>
      </c>
      <c r="B207" s="5" t="s">
        <v>150</v>
      </c>
      <c r="C207" s="5" t="s">
        <v>150</v>
      </c>
      <c r="D207" s="5" t="s">
        <v>263</v>
      </c>
      <c r="E207" s="5" t="s">
        <v>264</v>
      </c>
      <c r="G207" s="5" t="s">
        <v>18</v>
      </c>
      <c r="H207" s="5" t="s">
        <v>150</v>
      </c>
      <c r="I207" s="5" t="s">
        <v>150</v>
      </c>
      <c r="J207" s="5" t="s">
        <v>263</v>
      </c>
      <c r="K207" s="5" t="s">
        <v>264</v>
      </c>
      <c r="N207" s="5" t="b">
        <f t="shared" ref="N207:R207" si="204">A207=G207</f>
        <v>1</v>
      </c>
      <c r="O207" s="5" t="b">
        <f t="shared" si="204"/>
        <v>1</v>
      </c>
      <c r="P207" s="5" t="b">
        <f t="shared" si="204"/>
        <v>1</v>
      </c>
      <c r="Q207" s="5" t="b">
        <f t="shared" si="204"/>
        <v>1</v>
      </c>
      <c r="R207" s="5" t="b">
        <f t="shared" si="204"/>
        <v>1</v>
      </c>
    </row>
    <row r="208" ht="12.0" hidden="1" customHeight="1">
      <c r="A208" s="5" t="s">
        <v>18</v>
      </c>
      <c r="B208" s="5" t="s">
        <v>150</v>
      </c>
      <c r="C208" s="5" t="s">
        <v>150</v>
      </c>
      <c r="D208" s="5" t="s">
        <v>263</v>
      </c>
      <c r="E208" s="5" t="s">
        <v>265</v>
      </c>
      <c r="G208" s="5" t="s">
        <v>18</v>
      </c>
      <c r="H208" s="5" t="s">
        <v>150</v>
      </c>
      <c r="I208" s="5" t="s">
        <v>150</v>
      </c>
      <c r="J208" s="5" t="s">
        <v>263</v>
      </c>
      <c r="K208" s="5" t="s">
        <v>265</v>
      </c>
      <c r="N208" s="5" t="b">
        <f t="shared" ref="N208:R208" si="205">A208=G208</f>
        <v>1</v>
      </c>
      <c r="O208" s="5" t="b">
        <f t="shared" si="205"/>
        <v>1</v>
      </c>
      <c r="P208" s="5" t="b">
        <f t="shared" si="205"/>
        <v>1</v>
      </c>
      <c r="Q208" s="5" t="b">
        <f t="shared" si="205"/>
        <v>1</v>
      </c>
      <c r="R208" s="5" t="b">
        <f t="shared" si="205"/>
        <v>1</v>
      </c>
    </row>
    <row r="209" ht="12.0" hidden="1" customHeight="1">
      <c r="A209" s="5" t="s">
        <v>18</v>
      </c>
      <c r="B209" s="5" t="s">
        <v>150</v>
      </c>
      <c r="C209" s="5" t="s">
        <v>150</v>
      </c>
      <c r="D209" s="5" t="s">
        <v>263</v>
      </c>
      <c r="E209" s="5" t="s">
        <v>266</v>
      </c>
      <c r="G209" s="5" t="s">
        <v>18</v>
      </c>
      <c r="H209" s="5" t="s">
        <v>150</v>
      </c>
      <c r="I209" s="5" t="s">
        <v>150</v>
      </c>
      <c r="J209" s="5" t="s">
        <v>263</v>
      </c>
      <c r="K209" s="5" t="s">
        <v>266</v>
      </c>
      <c r="N209" s="5" t="b">
        <f t="shared" ref="N209:R209" si="206">A209=G209</f>
        <v>1</v>
      </c>
      <c r="O209" s="5" t="b">
        <f t="shared" si="206"/>
        <v>1</v>
      </c>
      <c r="P209" s="5" t="b">
        <f t="shared" si="206"/>
        <v>1</v>
      </c>
      <c r="Q209" s="5" t="b">
        <f t="shared" si="206"/>
        <v>1</v>
      </c>
      <c r="R209" s="5" t="b">
        <f t="shared" si="206"/>
        <v>1</v>
      </c>
    </row>
    <row r="210" ht="12.0" hidden="1" customHeight="1">
      <c r="A210" s="5" t="s">
        <v>18</v>
      </c>
      <c r="B210" s="5" t="s">
        <v>150</v>
      </c>
      <c r="C210" s="5" t="s">
        <v>150</v>
      </c>
      <c r="D210" s="5" t="s">
        <v>263</v>
      </c>
      <c r="E210" s="5" t="s">
        <v>267</v>
      </c>
      <c r="G210" s="5" t="s">
        <v>18</v>
      </c>
      <c r="H210" s="5" t="s">
        <v>150</v>
      </c>
      <c r="I210" s="5" t="s">
        <v>150</v>
      </c>
      <c r="J210" s="5" t="s">
        <v>263</v>
      </c>
      <c r="K210" s="5" t="s">
        <v>267</v>
      </c>
      <c r="N210" s="5" t="b">
        <f t="shared" ref="N210:R210" si="207">A210=G210</f>
        <v>1</v>
      </c>
      <c r="O210" s="5" t="b">
        <f t="shared" si="207"/>
        <v>1</v>
      </c>
      <c r="P210" s="5" t="b">
        <f t="shared" si="207"/>
        <v>1</v>
      </c>
      <c r="Q210" s="5" t="b">
        <f t="shared" si="207"/>
        <v>1</v>
      </c>
      <c r="R210" s="5" t="b">
        <f t="shared" si="207"/>
        <v>1</v>
      </c>
    </row>
    <row r="211" ht="12.0" hidden="1" customHeight="1">
      <c r="A211" s="5" t="s">
        <v>18</v>
      </c>
      <c r="B211" s="5" t="s">
        <v>150</v>
      </c>
      <c r="C211" s="5" t="s">
        <v>150</v>
      </c>
      <c r="D211" s="5" t="s">
        <v>263</v>
      </c>
      <c r="E211" s="5" t="s">
        <v>268</v>
      </c>
      <c r="G211" s="5" t="s">
        <v>18</v>
      </c>
      <c r="H211" s="5" t="s">
        <v>150</v>
      </c>
      <c r="I211" s="5" t="s">
        <v>150</v>
      </c>
      <c r="J211" s="5" t="s">
        <v>263</v>
      </c>
      <c r="K211" s="5" t="s">
        <v>268</v>
      </c>
      <c r="N211" s="5" t="b">
        <f t="shared" ref="N211:R211" si="208">A211=G211</f>
        <v>1</v>
      </c>
      <c r="O211" s="5" t="b">
        <f t="shared" si="208"/>
        <v>1</v>
      </c>
      <c r="P211" s="5" t="b">
        <f t="shared" si="208"/>
        <v>1</v>
      </c>
      <c r="Q211" s="5" t="b">
        <f t="shared" si="208"/>
        <v>1</v>
      </c>
      <c r="R211" s="5" t="b">
        <f t="shared" si="208"/>
        <v>1</v>
      </c>
    </row>
    <row r="212" ht="12.0" hidden="1" customHeight="1">
      <c r="A212" s="5" t="s">
        <v>18</v>
      </c>
      <c r="B212" s="5" t="s">
        <v>150</v>
      </c>
      <c r="C212" s="5" t="s">
        <v>150</v>
      </c>
      <c r="D212" s="5" t="s">
        <v>263</v>
      </c>
      <c r="E212" s="5" t="s">
        <v>269</v>
      </c>
      <c r="G212" s="5" t="s">
        <v>18</v>
      </c>
      <c r="H212" s="5" t="s">
        <v>150</v>
      </c>
      <c r="I212" s="5" t="s">
        <v>150</v>
      </c>
      <c r="J212" s="5" t="s">
        <v>263</v>
      </c>
      <c r="K212" s="5" t="s">
        <v>269</v>
      </c>
      <c r="N212" s="5" t="b">
        <f t="shared" ref="N212:R212" si="209">A212=G212</f>
        <v>1</v>
      </c>
      <c r="O212" s="5" t="b">
        <f t="shared" si="209"/>
        <v>1</v>
      </c>
      <c r="P212" s="5" t="b">
        <f t="shared" si="209"/>
        <v>1</v>
      </c>
      <c r="Q212" s="5" t="b">
        <f t="shared" si="209"/>
        <v>1</v>
      </c>
      <c r="R212" s="5" t="b">
        <f t="shared" si="209"/>
        <v>1</v>
      </c>
    </row>
    <row r="213" ht="12.0" hidden="1" customHeight="1">
      <c r="A213" s="5" t="s">
        <v>18</v>
      </c>
      <c r="B213" s="5" t="s">
        <v>150</v>
      </c>
      <c r="C213" s="5" t="s">
        <v>150</v>
      </c>
      <c r="D213" s="5" t="s">
        <v>263</v>
      </c>
      <c r="E213" s="5" t="s">
        <v>270</v>
      </c>
      <c r="G213" s="5" t="s">
        <v>18</v>
      </c>
      <c r="H213" s="5" t="s">
        <v>150</v>
      </c>
      <c r="I213" s="5" t="s">
        <v>150</v>
      </c>
      <c r="J213" s="5" t="s">
        <v>263</v>
      </c>
      <c r="K213" s="5" t="s">
        <v>270</v>
      </c>
      <c r="N213" s="5" t="b">
        <f t="shared" ref="N213:R213" si="210">A213=G213</f>
        <v>1</v>
      </c>
      <c r="O213" s="5" t="b">
        <f t="shared" si="210"/>
        <v>1</v>
      </c>
      <c r="P213" s="5" t="b">
        <f t="shared" si="210"/>
        <v>1</v>
      </c>
      <c r="Q213" s="5" t="b">
        <f t="shared" si="210"/>
        <v>1</v>
      </c>
      <c r="R213" s="5" t="b">
        <f t="shared" si="210"/>
        <v>1</v>
      </c>
    </row>
    <row r="214" ht="12.0" hidden="1" customHeight="1">
      <c r="A214" s="5" t="s">
        <v>18</v>
      </c>
      <c r="B214" s="5" t="s">
        <v>150</v>
      </c>
      <c r="C214" s="5" t="s">
        <v>150</v>
      </c>
      <c r="D214" s="5" t="s">
        <v>263</v>
      </c>
      <c r="E214" s="5" t="s">
        <v>271</v>
      </c>
      <c r="G214" s="5" t="s">
        <v>18</v>
      </c>
      <c r="H214" s="5" t="s">
        <v>150</v>
      </c>
      <c r="I214" s="5" t="s">
        <v>150</v>
      </c>
      <c r="J214" s="5" t="s">
        <v>263</v>
      </c>
      <c r="K214" s="5" t="s">
        <v>271</v>
      </c>
      <c r="N214" s="5" t="b">
        <f t="shared" ref="N214:R214" si="211">A214=G214</f>
        <v>1</v>
      </c>
      <c r="O214" s="5" t="b">
        <f t="shared" si="211"/>
        <v>1</v>
      </c>
      <c r="P214" s="5" t="b">
        <f t="shared" si="211"/>
        <v>1</v>
      </c>
      <c r="Q214" s="5" t="b">
        <f t="shared" si="211"/>
        <v>1</v>
      </c>
      <c r="R214" s="5" t="b">
        <f t="shared" si="211"/>
        <v>1</v>
      </c>
    </row>
    <row r="215" ht="12.0" hidden="1" customHeight="1">
      <c r="A215" s="5" t="s">
        <v>18</v>
      </c>
      <c r="B215" s="5" t="s">
        <v>150</v>
      </c>
      <c r="C215" s="5" t="s">
        <v>150</v>
      </c>
      <c r="D215" s="5" t="s">
        <v>263</v>
      </c>
      <c r="E215" s="5" t="s">
        <v>272</v>
      </c>
      <c r="G215" s="5" t="s">
        <v>18</v>
      </c>
      <c r="H215" s="5" t="s">
        <v>150</v>
      </c>
      <c r="I215" s="5" t="s">
        <v>150</v>
      </c>
      <c r="J215" s="5" t="s">
        <v>263</v>
      </c>
      <c r="K215" s="5" t="s">
        <v>272</v>
      </c>
      <c r="N215" s="5" t="b">
        <f t="shared" ref="N215:R215" si="212">A215=G215</f>
        <v>1</v>
      </c>
      <c r="O215" s="5" t="b">
        <f t="shared" si="212"/>
        <v>1</v>
      </c>
      <c r="P215" s="5" t="b">
        <f t="shared" si="212"/>
        <v>1</v>
      </c>
      <c r="Q215" s="5" t="b">
        <f t="shared" si="212"/>
        <v>1</v>
      </c>
      <c r="R215" s="5" t="b">
        <f t="shared" si="212"/>
        <v>1</v>
      </c>
    </row>
    <row r="216" ht="12.0" hidden="1" customHeight="1">
      <c r="A216" s="5" t="s">
        <v>18</v>
      </c>
      <c r="B216" s="5" t="s">
        <v>150</v>
      </c>
      <c r="C216" s="5" t="s">
        <v>150</v>
      </c>
      <c r="D216" s="5" t="s">
        <v>263</v>
      </c>
      <c r="E216" s="5" t="s">
        <v>273</v>
      </c>
      <c r="G216" s="5" t="s">
        <v>18</v>
      </c>
      <c r="H216" s="5" t="s">
        <v>150</v>
      </c>
      <c r="I216" s="5" t="s">
        <v>150</v>
      </c>
      <c r="J216" s="5" t="s">
        <v>263</v>
      </c>
      <c r="K216" s="5" t="s">
        <v>273</v>
      </c>
      <c r="N216" s="5" t="b">
        <f t="shared" ref="N216:R216" si="213">A216=G216</f>
        <v>1</v>
      </c>
      <c r="O216" s="5" t="b">
        <f t="shared" si="213"/>
        <v>1</v>
      </c>
      <c r="P216" s="5" t="b">
        <f t="shared" si="213"/>
        <v>1</v>
      </c>
      <c r="Q216" s="5" t="b">
        <f t="shared" si="213"/>
        <v>1</v>
      </c>
      <c r="R216" s="5" t="b">
        <f t="shared" si="213"/>
        <v>1</v>
      </c>
    </row>
    <row r="217" ht="12.0" hidden="1" customHeight="1">
      <c r="A217" s="5" t="s">
        <v>18</v>
      </c>
      <c r="B217" s="5" t="s">
        <v>150</v>
      </c>
      <c r="C217" s="5" t="s">
        <v>150</v>
      </c>
      <c r="D217" s="5" t="s">
        <v>263</v>
      </c>
      <c r="E217" s="5" t="s">
        <v>274</v>
      </c>
      <c r="G217" s="5" t="s">
        <v>18</v>
      </c>
      <c r="H217" s="5" t="s">
        <v>150</v>
      </c>
      <c r="I217" s="5" t="s">
        <v>150</v>
      </c>
      <c r="J217" s="5" t="s">
        <v>263</v>
      </c>
      <c r="K217" s="5" t="s">
        <v>274</v>
      </c>
      <c r="N217" s="5" t="b">
        <f t="shared" ref="N217:R217" si="214">A217=G217</f>
        <v>1</v>
      </c>
      <c r="O217" s="5" t="b">
        <f t="shared" si="214"/>
        <v>1</v>
      </c>
      <c r="P217" s="5" t="b">
        <f t="shared" si="214"/>
        <v>1</v>
      </c>
      <c r="Q217" s="5" t="b">
        <f t="shared" si="214"/>
        <v>1</v>
      </c>
      <c r="R217" s="5" t="b">
        <f t="shared" si="214"/>
        <v>1</v>
      </c>
    </row>
    <row r="218" ht="12.0" hidden="1" customHeight="1">
      <c r="A218" s="5" t="s">
        <v>18</v>
      </c>
      <c r="B218" s="5" t="s">
        <v>150</v>
      </c>
      <c r="C218" s="5" t="s">
        <v>150</v>
      </c>
      <c r="D218" s="5" t="s">
        <v>275</v>
      </c>
      <c r="E218" s="5" t="s">
        <v>276</v>
      </c>
      <c r="G218" s="5" t="s">
        <v>18</v>
      </c>
      <c r="H218" s="5" t="s">
        <v>150</v>
      </c>
      <c r="I218" s="5" t="s">
        <v>150</v>
      </c>
      <c r="J218" s="5" t="s">
        <v>275</v>
      </c>
      <c r="K218" s="5" t="s">
        <v>276</v>
      </c>
      <c r="N218" s="5" t="b">
        <f t="shared" ref="N218:R218" si="215">A218=G218</f>
        <v>1</v>
      </c>
      <c r="O218" s="5" t="b">
        <f t="shared" si="215"/>
        <v>1</v>
      </c>
      <c r="P218" s="5" t="b">
        <f t="shared" si="215"/>
        <v>1</v>
      </c>
      <c r="Q218" s="5" t="b">
        <f t="shared" si="215"/>
        <v>1</v>
      </c>
      <c r="R218" s="5" t="b">
        <f t="shared" si="215"/>
        <v>1</v>
      </c>
    </row>
    <row r="219" ht="12.0" hidden="1" customHeight="1">
      <c r="A219" s="5" t="s">
        <v>18</v>
      </c>
      <c r="B219" s="5" t="s">
        <v>150</v>
      </c>
      <c r="C219" s="5" t="s">
        <v>150</v>
      </c>
      <c r="D219" s="5" t="s">
        <v>275</v>
      </c>
      <c r="E219" s="5" t="s">
        <v>277</v>
      </c>
      <c r="G219" s="5" t="s">
        <v>18</v>
      </c>
      <c r="H219" s="5" t="s">
        <v>150</v>
      </c>
      <c r="I219" s="5" t="s">
        <v>150</v>
      </c>
      <c r="J219" s="5" t="s">
        <v>275</v>
      </c>
      <c r="K219" s="5" t="s">
        <v>277</v>
      </c>
      <c r="N219" s="5" t="b">
        <f t="shared" ref="N219:R219" si="216">A219=G219</f>
        <v>1</v>
      </c>
      <c r="O219" s="5" t="b">
        <f t="shared" si="216"/>
        <v>1</v>
      </c>
      <c r="P219" s="5" t="b">
        <f t="shared" si="216"/>
        <v>1</v>
      </c>
      <c r="Q219" s="5" t="b">
        <f t="shared" si="216"/>
        <v>1</v>
      </c>
      <c r="R219" s="5" t="b">
        <f t="shared" si="216"/>
        <v>1</v>
      </c>
    </row>
    <row r="220" ht="12.0" hidden="1" customHeight="1">
      <c r="A220" s="5" t="s">
        <v>18</v>
      </c>
      <c r="B220" s="5" t="s">
        <v>278</v>
      </c>
      <c r="C220" s="5" t="s">
        <v>278</v>
      </c>
      <c r="D220" s="5" t="s">
        <v>279</v>
      </c>
      <c r="E220" s="5" t="s">
        <v>280</v>
      </c>
      <c r="G220" s="5" t="s">
        <v>18</v>
      </c>
      <c r="H220" s="5" t="s">
        <v>278</v>
      </c>
      <c r="I220" s="5" t="s">
        <v>278</v>
      </c>
      <c r="J220" s="5" t="s">
        <v>279</v>
      </c>
      <c r="K220" s="5" t="s">
        <v>280</v>
      </c>
      <c r="N220" s="5" t="b">
        <f t="shared" ref="N220:R220" si="217">A220=G220</f>
        <v>1</v>
      </c>
      <c r="O220" s="5" t="b">
        <f t="shared" si="217"/>
        <v>1</v>
      </c>
      <c r="P220" s="5" t="b">
        <f t="shared" si="217"/>
        <v>1</v>
      </c>
      <c r="Q220" s="5" t="b">
        <f t="shared" si="217"/>
        <v>1</v>
      </c>
      <c r="R220" s="5" t="b">
        <f t="shared" si="217"/>
        <v>1</v>
      </c>
    </row>
    <row r="221" ht="12.0" hidden="1" customHeight="1">
      <c r="A221" s="5" t="s">
        <v>18</v>
      </c>
      <c r="B221" s="5" t="s">
        <v>278</v>
      </c>
      <c r="C221" s="5" t="s">
        <v>278</v>
      </c>
      <c r="D221" s="5" t="s">
        <v>279</v>
      </c>
      <c r="E221" s="5" t="s">
        <v>281</v>
      </c>
      <c r="G221" s="5" t="s">
        <v>18</v>
      </c>
      <c r="H221" s="5" t="s">
        <v>278</v>
      </c>
      <c r="I221" s="5" t="s">
        <v>278</v>
      </c>
      <c r="J221" s="5" t="s">
        <v>279</v>
      </c>
      <c r="K221" s="5" t="s">
        <v>281</v>
      </c>
      <c r="N221" s="5" t="b">
        <f t="shared" ref="N221:R221" si="218">A221=G221</f>
        <v>1</v>
      </c>
      <c r="O221" s="5" t="b">
        <f t="shared" si="218"/>
        <v>1</v>
      </c>
      <c r="P221" s="5" t="b">
        <f t="shared" si="218"/>
        <v>1</v>
      </c>
      <c r="Q221" s="5" t="b">
        <f t="shared" si="218"/>
        <v>1</v>
      </c>
      <c r="R221" s="5" t="b">
        <f t="shared" si="218"/>
        <v>1</v>
      </c>
    </row>
    <row r="222" ht="12.0" hidden="1" customHeight="1">
      <c r="A222" s="5" t="s">
        <v>18</v>
      </c>
      <c r="B222" s="5" t="s">
        <v>278</v>
      </c>
      <c r="C222" s="5" t="s">
        <v>278</v>
      </c>
      <c r="D222" s="5" t="s">
        <v>282</v>
      </c>
      <c r="E222" s="5" t="s">
        <v>283</v>
      </c>
      <c r="G222" s="5" t="s">
        <v>18</v>
      </c>
      <c r="H222" s="5" t="s">
        <v>278</v>
      </c>
      <c r="I222" s="5" t="s">
        <v>278</v>
      </c>
      <c r="J222" s="5" t="s">
        <v>282</v>
      </c>
      <c r="K222" s="5" t="s">
        <v>283</v>
      </c>
      <c r="N222" s="5" t="b">
        <f t="shared" ref="N222:R222" si="219">A222=G222</f>
        <v>1</v>
      </c>
      <c r="O222" s="5" t="b">
        <f t="shared" si="219"/>
        <v>1</v>
      </c>
      <c r="P222" s="5" t="b">
        <f t="shared" si="219"/>
        <v>1</v>
      </c>
      <c r="Q222" s="5" t="b">
        <f t="shared" si="219"/>
        <v>1</v>
      </c>
      <c r="R222" s="5" t="b">
        <f t="shared" si="219"/>
        <v>1</v>
      </c>
    </row>
    <row r="223" ht="12.0" hidden="1" customHeight="1">
      <c r="A223" s="5" t="s">
        <v>18</v>
      </c>
      <c r="B223" s="5" t="s">
        <v>278</v>
      </c>
      <c r="C223" s="5" t="s">
        <v>278</v>
      </c>
      <c r="D223" s="5" t="s">
        <v>282</v>
      </c>
      <c r="E223" s="5" t="s">
        <v>284</v>
      </c>
      <c r="G223" s="5" t="s">
        <v>18</v>
      </c>
      <c r="H223" s="5" t="s">
        <v>278</v>
      </c>
      <c r="I223" s="5" t="s">
        <v>278</v>
      </c>
      <c r="J223" s="5" t="s">
        <v>282</v>
      </c>
      <c r="K223" s="5" t="s">
        <v>284</v>
      </c>
      <c r="N223" s="5" t="b">
        <f t="shared" ref="N223:R223" si="220">A223=G223</f>
        <v>1</v>
      </c>
      <c r="O223" s="5" t="b">
        <f t="shared" si="220"/>
        <v>1</v>
      </c>
      <c r="P223" s="5" t="b">
        <f t="shared" si="220"/>
        <v>1</v>
      </c>
      <c r="Q223" s="5" t="b">
        <f t="shared" si="220"/>
        <v>1</v>
      </c>
      <c r="R223" s="5" t="b">
        <f t="shared" si="220"/>
        <v>1</v>
      </c>
    </row>
    <row r="224" ht="12.0" hidden="1" customHeight="1">
      <c r="A224" s="5" t="s">
        <v>18</v>
      </c>
      <c r="B224" s="5" t="s">
        <v>278</v>
      </c>
      <c r="C224" s="5" t="s">
        <v>278</v>
      </c>
      <c r="D224" s="5" t="s">
        <v>282</v>
      </c>
      <c r="E224" s="5" t="s">
        <v>285</v>
      </c>
      <c r="G224" s="5" t="s">
        <v>18</v>
      </c>
      <c r="H224" s="5" t="s">
        <v>278</v>
      </c>
      <c r="I224" s="5" t="s">
        <v>278</v>
      </c>
      <c r="J224" s="5" t="s">
        <v>282</v>
      </c>
      <c r="K224" s="5" t="s">
        <v>285</v>
      </c>
      <c r="N224" s="5" t="b">
        <f t="shared" ref="N224:R224" si="221">A224=G224</f>
        <v>1</v>
      </c>
      <c r="O224" s="5" t="b">
        <f t="shared" si="221"/>
        <v>1</v>
      </c>
      <c r="P224" s="5" t="b">
        <f t="shared" si="221"/>
        <v>1</v>
      </c>
      <c r="Q224" s="5" t="b">
        <f t="shared" si="221"/>
        <v>1</v>
      </c>
      <c r="R224" s="5" t="b">
        <f t="shared" si="221"/>
        <v>1</v>
      </c>
    </row>
    <row r="225" ht="12.0" hidden="1" customHeight="1">
      <c r="A225" s="5" t="s">
        <v>18</v>
      </c>
      <c r="B225" s="5" t="s">
        <v>278</v>
      </c>
      <c r="C225" s="5" t="s">
        <v>278</v>
      </c>
      <c r="D225" s="5" t="s">
        <v>282</v>
      </c>
      <c r="E225" s="5" t="s">
        <v>286</v>
      </c>
      <c r="G225" s="5" t="s">
        <v>18</v>
      </c>
      <c r="H225" s="5" t="s">
        <v>278</v>
      </c>
      <c r="I225" s="5" t="s">
        <v>278</v>
      </c>
      <c r="J225" s="5" t="s">
        <v>282</v>
      </c>
      <c r="K225" s="5" t="s">
        <v>286</v>
      </c>
      <c r="N225" s="5" t="b">
        <f t="shared" ref="N225:R225" si="222">A225=G225</f>
        <v>1</v>
      </c>
      <c r="O225" s="5" t="b">
        <f t="shared" si="222"/>
        <v>1</v>
      </c>
      <c r="P225" s="5" t="b">
        <f t="shared" si="222"/>
        <v>1</v>
      </c>
      <c r="Q225" s="5" t="b">
        <f t="shared" si="222"/>
        <v>1</v>
      </c>
      <c r="R225" s="5" t="b">
        <f t="shared" si="222"/>
        <v>1</v>
      </c>
    </row>
    <row r="226" ht="12.0" hidden="1" customHeight="1">
      <c r="A226" s="5" t="s">
        <v>18</v>
      </c>
      <c r="B226" s="5" t="s">
        <v>278</v>
      </c>
      <c r="C226" s="5" t="s">
        <v>278</v>
      </c>
      <c r="D226" s="5" t="s">
        <v>282</v>
      </c>
      <c r="E226" s="5" t="s">
        <v>287</v>
      </c>
      <c r="G226" s="6" t="s">
        <v>18</v>
      </c>
      <c r="H226" s="6" t="s">
        <v>278</v>
      </c>
      <c r="I226" s="6" t="s">
        <v>278</v>
      </c>
      <c r="J226" s="6" t="s">
        <v>282</v>
      </c>
      <c r="K226" s="6" t="s">
        <v>287</v>
      </c>
      <c r="N226" s="5" t="b">
        <f t="shared" ref="N226:R226" si="223">A226=G226</f>
        <v>1</v>
      </c>
      <c r="O226" s="5" t="b">
        <f t="shared" si="223"/>
        <v>1</v>
      </c>
      <c r="P226" s="5" t="b">
        <f t="shared" si="223"/>
        <v>1</v>
      </c>
      <c r="Q226" s="5" t="b">
        <f t="shared" si="223"/>
        <v>1</v>
      </c>
      <c r="R226" s="5" t="b">
        <f t="shared" si="223"/>
        <v>1</v>
      </c>
    </row>
    <row r="227" ht="12.0" hidden="1" customHeight="1">
      <c r="A227" s="5" t="s">
        <v>18</v>
      </c>
      <c r="B227" s="5" t="s">
        <v>278</v>
      </c>
      <c r="C227" s="5" t="s">
        <v>278</v>
      </c>
      <c r="D227" s="5" t="s">
        <v>282</v>
      </c>
      <c r="E227" s="5" t="s">
        <v>288</v>
      </c>
      <c r="G227" s="5" t="s">
        <v>18</v>
      </c>
      <c r="H227" s="5" t="s">
        <v>278</v>
      </c>
      <c r="I227" s="5" t="s">
        <v>278</v>
      </c>
      <c r="J227" s="5" t="s">
        <v>282</v>
      </c>
      <c r="K227" s="5" t="s">
        <v>288</v>
      </c>
      <c r="N227" s="5" t="b">
        <f t="shared" ref="N227:R227" si="224">A227=G227</f>
        <v>1</v>
      </c>
      <c r="O227" s="5" t="b">
        <f t="shared" si="224"/>
        <v>1</v>
      </c>
      <c r="P227" s="5" t="b">
        <f t="shared" si="224"/>
        <v>1</v>
      </c>
      <c r="Q227" s="5" t="b">
        <f t="shared" si="224"/>
        <v>1</v>
      </c>
      <c r="R227" s="5" t="b">
        <f t="shared" si="224"/>
        <v>1</v>
      </c>
    </row>
    <row r="228" ht="12.0" hidden="1" customHeight="1">
      <c r="A228" s="5" t="s">
        <v>18</v>
      </c>
      <c r="B228" s="5" t="s">
        <v>278</v>
      </c>
      <c r="C228" s="5" t="s">
        <v>278</v>
      </c>
      <c r="D228" s="5" t="s">
        <v>289</v>
      </c>
      <c r="E228" s="5" t="s">
        <v>290</v>
      </c>
      <c r="G228" s="5" t="s">
        <v>18</v>
      </c>
      <c r="H228" s="5" t="s">
        <v>278</v>
      </c>
      <c r="I228" s="5" t="s">
        <v>278</v>
      </c>
      <c r="J228" s="5" t="s">
        <v>289</v>
      </c>
      <c r="K228" s="5" t="s">
        <v>290</v>
      </c>
      <c r="N228" s="5" t="b">
        <f t="shared" ref="N228:R228" si="225">A228=G228</f>
        <v>1</v>
      </c>
      <c r="O228" s="5" t="b">
        <f t="shared" si="225"/>
        <v>1</v>
      </c>
      <c r="P228" s="5" t="b">
        <f t="shared" si="225"/>
        <v>1</v>
      </c>
      <c r="Q228" s="5" t="b">
        <f t="shared" si="225"/>
        <v>1</v>
      </c>
      <c r="R228" s="5" t="b">
        <f t="shared" si="225"/>
        <v>1</v>
      </c>
    </row>
    <row r="229" ht="12.0" hidden="1" customHeight="1">
      <c r="A229" s="5" t="s">
        <v>18</v>
      </c>
      <c r="B229" s="5" t="s">
        <v>278</v>
      </c>
      <c r="C229" s="5" t="s">
        <v>278</v>
      </c>
      <c r="D229" s="5" t="s">
        <v>291</v>
      </c>
      <c r="E229" s="5" t="s">
        <v>292</v>
      </c>
      <c r="G229" s="5" t="s">
        <v>18</v>
      </c>
      <c r="H229" s="5" t="s">
        <v>278</v>
      </c>
      <c r="I229" s="5" t="s">
        <v>278</v>
      </c>
      <c r="J229" s="5" t="s">
        <v>291</v>
      </c>
      <c r="K229" s="5" t="s">
        <v>292</v>
      </c>
      <c r="N229" s="5" t="b">
        <f t="shared" ref="N229:R229" si="226">A229=G229</f>
        <v>1</v>
      </c>
      <c r="O229" s="5" t="b">
        <f t="shared" si="226"/>
        <v>1</v>
      </c>
      <c r="P229" s="5" t="b">
        <f t="shared" si="226"/>
        <v>1</v>
      </c>
      <c r="Q229" s="5" t="b">
        <f t="shared" si="226"/>
        <v>1</v>
      </c>
      <c r="R229" s="5" t="b">
        <f t="shared" si="226"/>
        <v>1</v>
      </c>
    </row>
    <row r="230" ht="12.0" hidden="1" customHeight="1">
      <c r="A230" s="5" t="s">
        <v>18</v>
      </c>
      <c r="B230" s="5" t="s">
        <v>278</v>
      </c>
      <c r="C230" s="5" t="s">
        <v>278</v>
      </c>
      <c r="D230" s="5" t="s">
        <v>293</v>
      </c>
      <c r="E230" s="5" t="s">
        <v>294</v>
      </c>
      <c r="G230" s="5" t="s">
        <v>18</v>
      </c>
      <c r="H230" s="5" t="s">
        <v>278</v>
      </c>
      <c r="I230" s="5" t="s">
        <v>278</v>
      </c>
      <c r="J230" s="5" t="s">
        <v>293</v>
      </c>
      <c r="K230" s="5" t="s">
        <v>294</v>
      </c>
      <c r="N230" s="5" t="b">
        <f t="shared" ref="N230:R230" si="227">A230=G230</f>
        <v>1</v>
      </c>
      <c r="O230" s="5" t="b">
        <f t="shared" si="227"/>
        <v>1</v>
      </c>
      <c r="P230" s="5" t="b">
        <f t="shared" si="227"/>
        <v>1</v>
      </c>
      <c r="Q230" s="5" t="b">
        <f t="shared" si="227"/>
        <v>1</v>
      </c>
      <c r="R230" s="5" t="b">
        <f t="shared" si="227"/>
        <v>1</v>
      </c>
    </row>
    <row r="231" ht="12.0" hidden="1" customHeight="1">
      <c r="A231" s="5" t="s">
        <v>18</v>
      </c>
      <c r="B231" s="5" t="s">
        <v>278</v>
      </c>
      <c r="C231" s="5" t="s">
        <v>278</v>
      </c>
      <c r="D231" s="5" t="s">
        <v>293</v>
      </c>
      <c r="E231" s="5" t="s">
        <v>295</v>
      </c>
      <c r="G231" s="5" t="s">
        <v>18</v>
      </c>
      <c r="H231" s="5" t="s">
        <v>278</v>
      </c>
      <c r="I231" s="5" t="s">
        <v>278</v>
      </c>
      <c r="J231" s="5" t="s">
        <v>293</v>
      </c>
      <c r="K231" s="5" t="s">
        <v>295</v>
      </c>
      <c r="N231" s="5" t="b">
        <f t="shared" ref="N231:R231" si="228">A231=G231</f>
        <v>1</v>
      </c>
      <c r="O231" s="5" t="b">
        <f t="shared" si="228"/>
        <v>1</v>
      </c>
      <c r="P231" s="5" t="b">
        <f t="shared" si="228"/>
        <v>1</v>
      </c>
      <c r="Q231" s="5" t="b">
        <f t="shared" si="228"/>
        <v>1</v>
      </c>
      <c r="R231" s="5" t="b">
        <f t="shared" si="228"/>
        <v>1</v>
      </c>
    </row>
    <row r="232" ht="12.0" hidden="1" customHeight="1">
      <c r="A232" s="5" t="s">
        <v>18</v>
      </c>
      <c r="B232" s="5" t="s">
        <v>278</v>
      </c>
      <c r="C232" s="5" t="s">
        <v>278</v>
      </c>
      <c r="D232" s="5" t="s">
        <v>296</v>
      </c>
      <c r="E232" s="5" t="s">
        <v>297</v>
      </c>
      <c r="G232" s="5" t="s">
        <v>18</v>
      </c>
      <c r="H232" s="5" t="s">
        <v>278</v>
      </c>
      <c r="I232" s="5" t="s">
        <v>278</v>
      </c>
      <c r="J232" s="5" t="s">
        <v>296</v>
      </c>
      <c r="K232" s="5" t="s">
        <v>297</v>
      </c>
      <c r="N232" s="5" t="b">
        <f t="shared" ref="N232:R232" si="229">A232=G232</f>
        <v>1</v>
      </c>
      <c r="O232" s="5" t="b">
        <f t="shared" si="229"/>
        <v>1</v>
      </c>
      <c r="P232" s="5" t="b">
        <f t="shared" si="229"/>
        <v>1</v>
      </c>
      <c r="Q232" s="5" t="b">
        <f t="shared" si="229"/>
        <v>1</v>
      </c>
      <c r="R232" s="5" t="b">
        <f t="shared" si="229"/>
        <v>1</v>
      </c>
    </row>
    <row r="233" ht="12.0" hidden="1" customHeight="1">
      <c r="A233" s="5" t="s">
        <v>18</v>
      </c>
      <c r="B233" s="5" t="s">
        <v>278</v>
      </c>
      <c r="C233" s="5" t="s">
        <v>278</v>
      </c>
      <c r="D233" s="5" t="s">
        <v>296</v>
      </c>
      <c r="E233" s="5" t="s">
        <v>298</v>
      </c>
      <c r="G233" s="5" t="s">
        <v>18</v>
      </c>
      <c r="H233" s="5" t="s">
        <v>278</v>
      </c>
      <c r="I233" s="5" t="s">
        <v>278</v>
      </c>
      <c r="J233" s="5" t="s">
        <v>296</v>
      </c>
      <c r="K233" s="5" t="s">
        <v>298</v>
      </c>
      <c r="N233" s="5" t="b">
        <f t="shared" ref="N233:R233" si="230">A233=G233</f>
        <v>1</v>
      </c>
      <c r="O233" s="5" t="b">
        <f t="shared" si="230"/>
        <v>1</v>
      </c>
      <c r="P233" s="5" t="b">
        <f t="shared" si="230"/>
        <v>1</v>
      </c>
      <c r="Q233" s="5" t="b">
        <f t="shared" si="230"/>
        <v>1</v>
      </c>
      <c r="R233" s="5" t="b">
        <f t="shared" si="230"/>
        <v>1</v>
      </c>
    </row>
    <row r="234" ht="12.0" hidden="1" customHeight="1">
      <c r="A234" s="5" t="s">
        <v>18</v>
      </c>
      <c r="B234" s="5" t="s">
        <v>299</v>
      </c>
      <c r="C234" s="5" t="s">
        <v>300</v>
      </c>
      <c r="D234" s="5" t="s">
        <v>301</v>
      </c>
      <c r="E234" s="5" t="s">
        <v>302</v>
      </c>
      <c r="G234" s="5" t="s">
        <v>18</v>
      </c>
      <c r="H234" s="5" t="s">
        <v>303</v>
      </c>
      <c r="I234" s="5" t="s">
        <v>304</v>
      </c>
      <c r="J234" s="5" t="s">
        <v>301</v>
      </c>
      <c r="K234" s="5" t="s">
        <v>302</v>
      </c>
      <c r="N234" s="5" t="b">
        <f t="shared" ref="N234:R234" si="231">A234=G234</f>
        <v>1</v>
      </c>
      <c r="O234" s="5" t="b">
        <f t="shared" si="231"/>
        <v>0</v>
      </c>
      <c r="P234" s="5" t="b">
        <f t="shared" si="231"/>
        <v>0</v>
      </c>
      <c r="Q234" s="5" t="b">
        <f t="shared" si="231"/>
        <v>1</v>
      </c>
      <c r="R234" s="5" t="b">
        <f t="shared" si="231"/>
        <v>1</v>
      </c>
    </row>
    <row r="235" ht="12.0" hidden="1" customHeight="1">
      <c r="A235" s="5" t="s">
        <v>18</v>
      </c>
      <c r="B235" s="5" t="s">
        <v>299</v>
      </c>
      <c r="C235" s="5" t="s">
        <v>300</v>
      </c>
      <c r="D235" s="5" t="s">
        <v>301</v>
      </c>
      <c r="E235" s="5" t="s">
        <v>305</v>
      </c>
      <c r="G235" s="5" t="s">
        <v>18</v>
      </c>
      <c r="H235" s="5" t="s">
        <v>303</v>
      </c>
      <c r="I235" s="5" t="s">
        <v>304</v>
      </c>
      <c r="J235" s="5" t="s">
        <v>301</v>
      </c>
      <c r="K235" s="5" t="s">
        <v>305</v>
      </c>
      <c r="N235" s="5" t="b">
        <f t="shared" ref="N235:R235" si="232">A235=G235</f>
        <v>1</v>
      </c>
      <c r="O235" s="5" t="b">
        <f t="shared" si="232"/>
        <v>0</v>
      </c>
      <c r="P235" s="5" t="b">
        <f t="shared" si="232"/>
        <v>0</v>
      </c>
      <c r="Q235" s="5" t="b">
        <f t="shared" si="232"/>
        <v>1</v>
      </c>
      <c r="R235" s="5" t="b">
        <f t="shared" si="232"/>
        <v>1</v>
      </c>
    </row>
    <row r="236" ht="12.0" hidden="1" customHeight="1">
      <c r="A236" s="5" t="s">
        <v>18</v>
      </c>
      <c r="B236" s="5" t="s">
        <v>299</v>
      </c>
      <c r="C236" s="5" t="s">
        <v>300</v>
      </c>
      <c r="D236" s="5" t="s">
        <v>306</v>
      </c>
      <c r="E236" s="5" t="s">
        <v>307</v>
      </c>
      <c r="G236" s="5" t="s">
        <v>18</v>
      </c>
      <c r="H236" s="5" t="s">
        <v>303</v>
      </c>
      <c r="I236" s="5" t="s">
        <v>304</v>
      </c>
      <c r="J236" s="5" t="s">
        <v>306</v>
      </c>
      <c r="K236" s="5" t="s">
        <v>307</v>
      </c>
      <c r="N236" s="5" t="b">
        <f t="shared" ref="N236:R236" si="233">A236=G236</f>
        <v>1</v>
      </c>
      <c r="O236" s="5" t="b">
        <f t="shared" si="233"/>
        <v>0</v>
      </c>
      <c r="P236" s="5" t="b">
        <f t="shared" si="233"/>
        <v>0</v>
      </c>
      <c r="Q236" s="5" t="b">
        <f t="shared" si="233"/>
        <v>1</v>
      </c>
      <c r="R236" s="5" t="b">
        <f t="shared" si="233"/>
        <v>1</v>
      </c>
    </row>
    <row r="237" ht="12.0" hidden="1" customHeight="1">
      <c r="A237" s="5" t="s">
        <v>18</v>
      </c>
      <c r="B237" s="5" t="s">
        <v>299</v>
      </c>
      <c r="C237" s="5" t="s">
        <v>300</v>
      </c>
      <c r="D237" s="5" t="s">
        <v>306</v>
      </c>
      <c r="E237" s="5" t="s">
        <v>308</v>
      </c>
      <c r="G237" s="5" t="s">
        <v>18</v>
      </c>
      <c r="H237" s="5" t="s">
        <v>303</v>
      </c>
      <c r="I237" s="5" t="s">
        <v>304</v>
      </c>
      <c r="J237" s="5" t="s">
        <v>306</v>
      </c>
      <c r="K237" s="5" t="s">
        <v>308</v>
      </c>
      <c r="N237" s="5" t="b">
        <f t="shared" ref="N237:R237" si="234">A237=G237</f>
        <v>1</v>
      </c>
      <c r="O237" s="5" t="b">
        <f t="shared" si="234"/>
        <v>0</v>
      </c>
      <c r="P237" s="5" t="b">
        <f t="shared" si="234"/>
        <v>0</v>
      </c>
      <c r="Q237" s="5" t="b">
        <f t="shared" si="234"/>
        <v>1</v>
      </c>
      <c r="R237" s="5" t="b">
        <f t="shared" si="234"/>
        <v>1</v>
      </c>
    </row>
    <row r="238" ht="12.0" hidden="1" customHeight="1">
      <c r="A238" s="5" t="s">
        <v>18</v>
      </c>
      <c r="B238" s="5" t="s">
        <v>299</v>
      </c>
      <c r="C238" s="5" t="s">
        <v>300</v>
      </c>
      <c r="D238" s="5" t="s">
        <v>309</v>
      </c>
      <c r="E238" s="5" t="s">
        <v>310</v>
      </c>
      <c r="G238" s="5" t="s">
        <v>18</v>
      </c>
      <c r="H238" s="5" t="s">
        <v>303</v>
      </c>
      <c r="I238" s="5" t="s">
        <v>304</v>
      </c>
      <c r="J238" s="5" t="s">
        <v>309</v>
      </c>
      <c r="K238" s="5" t="s">
        <v>310</v>
      </c>
      <c r="N238" s="5" t="b">
        <f t="shared" ref="N238:R238" si="235">A238=G238</f>
        <v>1</v>
      </c>
      <c r="O238" s="5" t="b">
        <f t="shared" si="235"/>
        <v>0</v>
      </c>
      <c r="P238" s="5" t="b">
        <f t="shared" si="235"/>
        <v>0</v>
      </c>
      <c r="Q238" s="5" t="b">
        <f t="shared" si="235"/>
        <v>1</v>
      </c>
      <c r="R238" s="5" t="b">
        <f t="shared" si="235"/>
        <v>1</v>
      </c>
    </row>
    <row r="239" ht="12.0" hidden="1" customHeight="1">
      <c r="A239" s="5" t="s">
        <v>18</v>
      </c>
      <c r="B239" s="5" t="s">
        <v>299</v>
      </c>
      <c r="C239" s="5" t="s">
        <v>300</v>
      </c>
      <c r="D239" s="5" t="s">
        <v>309</v>
      </c>
      <c r="E239" s="5" t="s">
        <v>311</v>
      </c>
      <c r="G239" s="5" t="s">
        <v>18</v>
      </c>
      <c r="H239" s="5" t="s">
        <v>303</v>
      </c>
      <c r="I239" s="5" t="s">
        <v>304</v>
      </c>
      <c r="J239" s="5" t="s">
        <v>309</v>
      </c>
      <c r="K239" s="5" t="s">
        <v>311</v>
      </c>
      <c r="N239" s="5" t="b">
        <f t="shared" ref="N239:R239" si="236">A239=G239</f>
        <v>1</v>
      </c>
      <c r="O239" s="5" t="b">
        <f t="shared" si="236"/>
        <v>0</v>
      </c>
      <c r="P239" s="5" t="b">
        <f t="shared" si="236"/>
        <v>0</v>
      </c>
      <c r="Q239" s="5" t="b">
        <f t="shared" si="236"/>
        <v>1</v>
      </c>
      <c r="R239" s="5" t="b">
        <f t="shared" si="236"/>
        <v>1</v>
      </c>
    </row>
    <row r="240" ht="12.0" hidden="1" customHeight="1">
      <c r="A240" s="5" t="s">
        <v>18</v>
      </c>
      <c r="B240" s="5" t="s">
        <v>299</v>
      </c>
      <c r="C240" s="5" t="s">
        <v>300</v>
      </c>
      <c r="D240" s="5" t="s">
        <v>309</v>
      </c>
      <c r="E240" s="5" t="s">
        <v>312</v>
      </c>
      <c r="G240" s="5" t="s">
        <v>18</v>
      </c>
      <c r="H240" s="5" t="s">
        <v>303</v>
      </c>
      <c r="I240" s="5" t="s">
        <v>304</v>
      </c>
      <c r="J240" s="5" t="s">
        <v>309</v>
      </c>
      <c r="K240" s="5" t="s">
        <v>312</v>
      </c>
      <c r="N240" s="5" t="b">
        <f t="shared" ref="N240:R240" si="237">A240=G240</f>
        <v>1</v>
      </c>
      <c r="O240" s="5" t="b">
        <f t="shared" si="237"/>
        <v>0</v>
      </c>
      <c r="P240" s="5" t="b">
        <f t="shared" si="237"/>
        <v>0</v>
      </c>
      <c r="Q240" s="5" t="b">
        <f t="shared" si="237"/>
        <v>1</v>
      </c>
      <c r="R240" s="5" t="b">
        <f t="shared" si="237"/>
        <v>1</v>
      </c>
    </row>
    <row r="241" ht="12.0" hidden="1" customHeight="1">
      <c r="A241" s="5" t="s">
        <v>18</v>
      </c>
      <c r="B241" s="5" t="s">
        <v>299</v>
      </c>
      <c r="C241" s="5" t="s">
        <v>300</v>
      </c>
      <c r="D241" s="5" t="s">
        <v>313</v>
      </c>
      <c r="E241" s="5" t="s">
        <v>314</v>
      </c>
      <c r="G241" s="5" t="s">
        <v>18</v>
      </c>
      <c r="H241" s="5" t="s">
        <v>303</v>
      </c>
      <c r="I241" s="5" t="s">
        <v>304</v>
      </c>
      <c r="J241" s="5" t="s">
        <v>313</v>
      </c>
      <c r="K241" s="5" t="s">
        <v>314</v>
      </c>
      <c r="N241" s="5" t="b">
        <f t="shared" ref="N241:R241" si="238">A241=G241</f>
        <v>1</v>
      </c>
      <c r="O241" s="5" t="b">
        <f t="shared" si="238"/>
        <v>0</v>
      </c>
      <c r="P241" s="5" t="b">
        <f t="shared" si="238"/>
        <v>0</v>
      </c>
      <c r="Q241" s="5" t="b">
        <f t="shared" si="238"/>
        <v>1</v>
      </c>
      <c r="R241" s="5" t="b">
        <f t="shared" si="238"/>
        <v>1</v>
      </c>
    </row>
    <row r="242" ht="12.0" hidden="1" customHeight="1">
      <c r="A242" s="5" t="s">
        <v>18</v>
      </c>
      <c r="B242" s="5" t="s">
        <v>299</v>
      </c>
      <c r="C242" s="5" t="s">
        <v>300</v>
      </c>
      <c r="D242" s="5" t="s">
        <v>313</v>
      </c>
      <c r="E242" s="5" t="s">
        <v>315</v>
      </c>
      <c r="G242" s="5" t="s">
        <v>18</v>
      </c>
      <c r="H242" s="5" t="s">
        <v>303</v>
      </c>
      <c r="I242" s="5" t="s">
        <v>304</v>
      </c>
      <c r="J242" s="5" t="s">
        <v>313</v>
      </c>
      <c r="K242" s="5" t="s">
        <v>315</v>
      </c>
      <c r="N242" s="5" t="b">
        <f t="shared" ref="N242:R242" si="239">A242=G242</f>
        <v>1</v>
      </c>
      <c r="O242" s="5" t="b">
        <f t="shared" si="239"/>
        <v>0</v>
      </c>
      <c r="P242" s="5" t="b">
        <f t="shared" si="239"/>
        <v>0</v>
      </c>
      <c r="Q242" s="5" t="b">
        <f t="shared" si="239"/>
        <v>1</v>
      </c>
      <c r="R242" s="5" t="b">
        <f t="shared" si="239"/>
        <v>1</v>
      </c>
    </row>
    <row r="243" ht="12.0" hidden="1" customHeight="1">
      <c r="A243" s="5" t="s">
        <v>18</v>
      </c>
      <c r="B243" s="5" t="s">
        <v>299</v>
      </c>
      <c r="C243" s="5" t="s">
        <v>300</v>
      </c>
      <c r="D243" s="5" t="s">
        <v>316</v>
      </c>
      <c r="E243" s="5" t="s">
        <v>317</v>
      </c>
      <c r="G243" s="5" t="s">
        <v>18</v>
      </c>
      <c r="H243" s="5" t="s">
        <v>303</v>
      </c>
      <c r="I243" s="5" t="s">
        <v>304</v>
      </c>
      <c r="J243" s="5" t="s">
        <v>316</v>
      </c>
      <c r="K243" s="5" t="s">
        <v>317</v>
      </c>
      <c r="N243" s="5" t="b">
        <f t="shared" ref="N243:R243" si="240">A243=G243</f>
        <v>1</v>
      </c>
      <c r="O243" s="5" t="b">
        <f t="shared" si="240"/>
        <v>0</v>
      </c>
      <c r="P243" s="5" t="b">
        <f t="shared" si="240"/>
        <v>0</v>
      </c>
      <c r="Q243" s="5" t="b">
        <f t="shared" si="240"/>
        <v>1</v>
      </c>
      <c r="R243" s="5" t="b">
        <f t="shared" si="240"/>
        <v>1</v>
      </c>
    </row>
    <row r="244" ht="12.0" hidden="1" customHeight="1">
      <c r="A244" s="5" t="s">
        <v>18</v>
      </c>
      <c r="B244" s="5" t="s">
        <v>299</v>
      </c>
      <c r="C244" s="5" t="s">
        <v>300</v>
      </c>
      <c r="D244" s="5" t="s">
        <v>318</v>
      </c>
      <c r="E244" s="5" t="s">
        <v>319</v>
      </c>
      <c r="G244" s="5" t="s">
        <v>18</v>
      </c>
      <c r="H244" s="5" t="s">
        <v>303</v>
      </c>
      <c r="I244" s="5" t="s">
        <v>304</v>
      </c>
      <c r="J244" s="5" t="s">
        <v>318</v>
      </c>
      <c r="K244" s="5" t="s">
        <v>319</v>
      </c>
      <c r="N244" s="5" t="b">
        <f t="shared" ref="N244:R244" si="241">A244=G244</f>
        <v>1</v>
      </c>
      <c r="O244" s="5" t="b">
        <f t="shared" si="241"/>
        <v>0</v>
      </c>
      <c r="P244" s="5" t="b">
        <f t="shared" si="241"/>
        <v>0</v>
      </c>
      <c r="Q244" s="5" t="b">
        <f t="shared" si="241"/>
        <v>1</v>
      </c>
      <c r="R244" s="5" t="b">
        <f t="shared" si="241"/>
        <v>1</v>
      </c>
    </row>
    <row r="245" ht="12.0" hidden="1" customHeight="1">
      <c r="A245" s="5" t="s">
        <v>18</v>
      </c>
      <c r="B245" s="5" t="s">
        <v>299</v>
      </c>
      <c r="C245" s="5" t="s">
        <v>300</v>
      </c>
      <c r="D245" s="5" t="s">
        <v>318</v>
      </c>
      <c r="E245" s="5" t="s">
        <v>320</v>
      </c>
      <c r="G245" s="5" t="s">
        <v>18</v>
      </c>
      <c r="H245" s="5" t="s">
        <v>303</v>
      </c>
      <c r="I245" s="5" t="s">
        <v>304</v>
      </c>
      <c r="J245" s="5" t="s">
        <v>318</v>
      </c>
      <c r="K245" s="5" t="s">
        <v>320</v>
      </c>
      <c r="N245" s="5" t="b">
        <f t="shared" ref="N245:R245" si="242">A245=G245</f>
        <v>1</v>
      </c>
      <c r="O245" s="5" t="b">
        <f t="shared" si="242"/>
        <v>0</v>
      </c>
      <c r="P245" s="5" t="b">
        <f t="shared" si="242"/>
        <v>0</v>
      </c>
      <c r="Q245" s="5" t="b">
        <f t="shared" si="242"/>
        <v>1</v>
      </c>
      <c r="R245" s="5" t="b">
        <f t="shared" si="242"/>
        <v>1</v>
      </c>
    </row>
    <row r="246" ht="12.0" hidden="1" customHeight="1">
      <c r="A246" s="5" t="s">
        <v>18</v>
      </c>
      <c r="B246" s="5" t="s">
        <v>299</v>
      </c>
      <c r="C246" s="5" t="s">
        <v>300</v>
      </c>
      <c r="D246" s="5" t="s">
        <v>318</v>
      </c>
      <c r="E246" s="5" t="s">
        <v>321</v>
      </c>
      <c r="G246" s="5" t="s">
        <v>18</v>
      </c>
      <c r="H246" s="5" t="s">
        <v>303</v>
      </c>
      <c r="I246" s="5" t="s">
        <v>304</v>
      </c>
      <c r="J246" s="5" t="s">
        <v>318</v>
      </c>
      <c r="K246" s="5" t="s">
        <v>321</v>
      </c>
      <c r="N246" s="5" t="b">
        <f t="shared" ref="N246:R246" si="243">A246=G246</f>
        <v>1</v>
      </c>
      <c r="O246" s="5" t="b">
        <f t="shared" si="243"/>
        <v>0</v>
      </c>
      <c r="P246" s="5" t="b">
        <f t="shared" si="243"/>
        <v>0</v>
      </c>
      <c r="Q246" s="5" t="b">
        <f t="shared" si="243"/>
        <v>1</v>
      </c>
      <c r="R246" s="5" t="b">
        <f t="shared" si="243"/>
        <v>1</v>
      </c>
    </row>
    <row r="247" ht="12.0" hidden="1" customHeight="1">
      <c r="A247" s="5" t="s">
        <v>18</v>
      </c>
      <c r="B247" s="5" t="s">
        <v>299</v>
      </c>
      <c r="C247" s="5" t="s">
        <v>300</v>
      </c>
      <c r="D247" s="5" t="s">
        <v>322</v>
      </c>
      <c r="E247" s="5" t="s">
        <v>323</v>
      </c>
      <c r="G247" s="5" t="s">
        <v>18</v>
      </c>
      <c r="H247" s="5" t="s">
        <v>303</v>
      </c>
      <c r="I247" s="5" t="s">
        <v>304</v>
      </c>
      <c r="J247" s="5" t="s">
        <v>322</v>
      </c>
      <c r="K247" s="5" t="s">
        <v>323</v>
      </c>
      <c r="N247" s="5" t="b">
        <f t="shared" ref="N247:R247" si="244">A247=G247</f>
        <v>1</v>
      </c>
      <c r="O247" s="5" t="b">
        <f t="shared" si="244"/>
        <v>0</v>
      </c>
      <c r="P247" s="5" t="b">
        <f t="shared" si="244"/>
        <v>0</v>
      </c>
      <c r="Q247" s="5" t="b">
        <f t="shared" si="244"/>
        <v>1</v>
      </c>
      <c r="R247" s="5" t="b">
        <f t="shared" si="244"/>
        <v>1</v>
      </c>
    </row>
    <row r="248" ht="12.0" hidden="1" customHeight="1">
      <c r="A248" s="5" t="s">
        <v>18</v>
      </c>
      <c r="B248" s="5" t="s">
        <v>299</v>
      </c>
      <c r="C248" s="5" t="s">
        <v>300</v>
      </c>
      <c r="D248" s="5" t="s">
        <v>322</v>
      </c>
      <c r="E248" s="5" t="s">
        <v>324</v>
      </c>
      <c r="G248" s="5" t="s">
        <v>18</v>
      </c>
      <c r="H248" s="5" t="s">
        <v>303</v>
      </c>
      <c r="I248" s="5" t="s">
        <v>304</v>
      </c>
      <c r="J248" s="5" t="s">
        <v>322</v>
      </c>
      <c r="K248" s="5" t="s">
        <v>324</v>
      </c>
      <c r="N248" s="5" t="b">
        <f t="shared" ref="N248:R248" si="245">A248=G248</f>
        <v>1</v>
      </c>
      <c r="O248" s="5" t="b">
        <f t="shared" si="245"/>
        <v>0</v>
      </c>
      <c r="P248" s="5" t="b">
        <f t="shared" si="245"/>
        <v>0</v>
      </c>
      <c r="Q248" s="5" t="b">
        <f t="shared" si="245"/>
        <v>1</v>
      </c>
      <c r="R248" s="5" t="b">
        <f t="shared" si="245"/>
        <v>1</v>
      </c>
    </row>
    <row r="249" ht="12.0" hidden="1" customHeight="1">
      <c r="A249" s="5" t="s">
        <v>18</v>
      </c>
      <c r="B249" s="5" t="s">
        <v>299</v>
      </c>
      <c r="C249" s="5" t="s">
        <v>300</v>
      </c>
      <c r="D249" s="5" t="s">
        <v>325</v>
      </c>
      <c r="E249" s="5" t="s">
        <v>326</v>
      </c>
      <c r="G249" s="5" t="s">
        <v>18</v>
      </c>
      <c r="H249" s="5" t="s">
        <v>303</v>
      </c>
      <c r="I249" s="5" t="s">
        <v>304</v>
      </c>
      <c r="J249" s="5" t="s">
        <v>325</v>
      </c>
      <c r="K249" s="5" t="s">
        <v>326</v>
      </c>
      <c r="N249" s="5" t="b">
        <f t="shared" ref="N249:R249" si="246">A249=G249</f>
        <v>1</v>
      </c>
      <c r="O249" s="5" t="b">
        <f t="shared" si="246"/>
        <v>0</v>
      </c>
      <c r="P249" s="5" t="b">
        <f t="shared" si="246"/>
        <v>0</v>
      </c>
      <c r="Q249" s="5" t="b">
        <f t="shared" si="246"/>
        <v>1</v>
      </c>
      <c r="R249" s="5" t="b">
        <f t="shared" si="246"/>
        <v>1</v>
      </c>
    </row>
    <row r="250" ht="12.0" hidden="1" customHeight="1">
      <c r="A250" s="5" t="s">
        <v>18</v>
      </c>
      <c r="B250" s="5" t="s">
        <v>299</v>
      </c>
      <c r="C250" s="5" t="s">
        <v>300</v>
      </c>
      <c r="D250" s="5" t="s">
        <v>327</v>
      </c>
      <c r="E250" s="5" t="s">
        <v>328</v>
      </c>
      <c r="G250" s="5" t="s">
        <v>18</v>
      </c>
      <c r="H250" s="5" t="s">
        <v>303</v>
      </c>
      <c r="I250" s="5" t="s">
        <v>304</v>
      </c>
      <c r="J250" s="5" t="s">
        <v>327</v>
      </c>
      <c r="K250" s="5" t="s">
        <v>328</v>
      </c>
      <c r="N250" s="5" t="b">
        <f t="shared" ref="N250:R250" si="247">A250=G250</f>
        <v>1</v>
      </c>
      <c r="O250" s="5" t="b">
        <f t="shared" si="247"/>
        <v>0</v>
      </c>
      <c r="P250" s="5" t="b">
        <f t="shared" si="247"/>
        <v>0</v>
      </c>
      <c r="Q250" s="5" t="b">
        <f t="shared" si="247"/>
        <v>1</v>
      </c>
      <c r="R250" s="5" t="b">
        <f t="shared" si="247"/>
        <v>1</v>
      </c>
    </row>
    <row r="251" ht="12.0" hidden="1" customHeight="1">
      <c r="A251" s="5" t="s">
        <v>18</v>
      </c>
      <c r="B251" s="5" t="s">
        <v>299</v>
      </c>
      <c r="C251" s="5" t="s">
        <v>300</v>
      </c>
      <c r="D251" s="5" t="s">
        <v>329</v>
      </c>
      <c r="E251" s="5" t="s">
        <v>330</v>
      </c>
      <c r="G251" s="5" t="s">
        <v>18</v>
      </c>
      <c r="H251" s="5" t="s">
        <v>303</v>
      </c>
      <c r="I251" s="5" t="s">
        <v>304</v>
      </c>
      <c r="J251" s="5" t="s">
        <v>329</v>
      </c>
      <c r="K251" s="5" t="s">
        <v>330</v>
      </c>
      <c r="N251" s="5" t="b">
        <f t="shared" ref="N251:R251" si="248">A251=G251</f>
        <v>1</v>
      </c>
      <c r="O251" s="5" t="b">
        <f t="shared" si="248"/>
        <v>0</v>
      </c>
      <c r="P251" s="5" t="b">
        <f t="shared" si="248"/>
        <v>0</v>
      </c>
      <c r="Q251" s="5" t="b">
        <f t="shared" si="248"/>
        <v>1</v>
      </c>
      <c r="R251" s="5" t="b">
        <f t="shared" si="248"/>
        <v>1</v>
      </c>
    </row>
    <row r="252" ht="12.0" hidden="1" customHeight="1">
      <c r="A252" s="5" t="s">
        <v>18</v>
      </c>
      <c r="B252" s="5" t="s">
        <v>299</v>
      </c>
      <c r="C252" s="5" t="s">
        <v>300</v>
      </c>
      <c r="D252" s="5" t="s">
        <v>331</v>
      </c>
      <c r="E252" s="5" t="s">
        <v>332</v>
      </c>
      <c r="G252" s="5" t="s">
        <v>18</v>
      </c>
      <c r="H252" s="5" t="s">
        <v>303</v>
      </c>
      <c r="I252" s="5" t="s">
        <v>304</v>
      </c>
      <c r="J252" s="5" t="s">
        <v>331</v>
      </c>
      <c r="K252" s="5" t="s">
        <v>332</v>
      </c>
      <c r="N252" s="5" t="b">
        <f t="shared" ref="N252:R252" si="249">A252=G252</f>
        <v>1</v>
      </c>
      <c r="O252" s="5" t="b">
        <f t="shared" si="249"/>
        <v>0</v>
      </c>
      <c r="P252" s="5" t="b">
        <f t="shared" si="249"/>
        <v>0</v>
      </c>
      <c r="Q252" s="5" t="b">
        <f t="shared" si="249"/>
        <v>1</v>
      </c>
      <c r="R252" s="5" t="b">
        <f t="shared" si="249"/>
        <v>1</v>
      </c>
    </row>
    <row r="253" ht="12.0" hidden="1" customHeight="1">
      <c r="A253" s="5" t="s">
        <v>18</v>
      </c>
      <c r="B253" s="5" t="s">
        <v>299</v>
      </c>
      <c r="C253" s="5" t="s">
        <v>300</v>
      </c>
      <c r="D253" s="5" t="s">
        <v>331</v>
      </c>
      <c r="E253" s="5" t="s">
        <v>333</v>
      </c>
      <c r="G253" s="5" t="s">
        <v>18</v>
      </c>
      <c r="H253" s="5" t="s">
        <v>303</v>
      </c>
      <c r="I253" s="5" t="s">
        <v>304</v>
      </c>
      <c r="J253" s="5" t="s">
        <v>331</v>
      </c>
      <c r="K253" s="5" t="s">
        <v>333</v>
      </c>
      <c r="N253" s="5" t="b">
        <f t="shared" ref="N253:R253" si="250">A253=G253</f>
        <v>1</v>
      </c>
      <c r="O253" s="5" t="b">
        <f t="shared" si="250"/>
        <v>0</v>
      </c>
      <c r="P253" s="5" t="b">
        <f t="shared" si="250"/>
        <v>0</v>
      </c>
      <c r="Q253" s="5" t="b">
        <f t="shared" si="250"/>
        <v>1</v>
      </c>
      <c r="R253" s="5" t="b">
        <f t="shared" si="250"/>
        <v>1</v>
      </c>
    </row>
    <row r="254" ht="12.0" hidden="1" customHeight="1">
      <c r="A254" s="5" t="s">
        <v>18</v>
      </c>
      <c r="B254" s="5" t="s">
        <v>299</v>
      </c>
      <c r="C254" s="5" t="s">
        <v>300</v>
      </c>
      <c r="D254" s="5" t="s">
        <v>331</v>
      </c>
      <c r="E254" s="5" t="s">
        <v>334</v>
      </c>
      <c r="G254" s="5" t="s">
        <v>18</v>
      </c>
      <c r="H254" s="5" t="s">
        <v>303</v>
      </c>
      <c r="I254" s="5" t="s">
        <v>304</v>
      </c>
      <c r="J254" s="5" t="s">
        <v>331</v>
      </c>
      <c r="K254" s="5" t="s">
        <v>334</v>
      </c>
      <c r="N254" s="5" t="b">
        <f t="shared" ref="N254:R254" si="251">A254=G254</f>
        <v>1</v>
      </c>
      <c r="O254" s="5" t="b">
        <f t="shared" si="251"/>
        <v>0</v>
      </c>
      <c r="P254" s="5" t="b">
        <f t="shared" si="251"/>
        <v>0</v>
      </c>
      <c r="Q254" s="5" t="b">
        <f t="shared" si="251"/>
        <v>1</v>
      </c>
      <c r="R254" s="5" t="b">
        <f t="shared" si="251"/>
        <v>1</v>
      </c>
    </row>
    <row r="255" ht="12.0" hidden="1" customHeight="1">
      <c r="A255" s="5" t="s">
        <v>18</v>
      </c>
      <c r="B255" s="5" t="s">
        <v>299</v>
      </c>
      <c r="C255" s="5" t="s">
        <v>300</v>
      </c>
      <c r="D255" s="5" t="s">
        <v>331</v>
      </c>
      <c r="E255" s="5" t="s">
        <v>335</v>
      </c>
      <c r="G255" s="5" t="s">
        <v>18</v>
      </c>
      <c r="H255" s="5" t="s">
        <v>303</v>
      </c>
      <c r="I255" s="5" t="s">
        <v>304</v>
      </c>
      <c r="J255" s="5" t="s">
        <v>331</v>
      </c>
      <c r="K255" s="5" t="s">
        <v>335</v>
      </c>
      <c r="N255" s="5" t="b">
        <f t="shared" ref="N255:R255" si="252">A255=G255</f>
        <v>1</v>
      </c>
      <c r="O255" s="5" t="b">
        <f t="shared" si="252"/>
        <v>0</v>
      </c>
      <c r="P255" s="5" t="b">
        <f t="shared" si="252"/>
        <v>0</v>
      </c>
      <c r="Q255" s="5" t="b">
        <f t="shared" si="252"/>
        <v>1</v>
      </c>
      <c r="R255" s="5" t="b">
        <f t="shared" si="252"/>
        <v>1</v>
      </c>
    </row>
    <row r="256" ht="12.0" hidden="1" customHeight="1">
      <c r="A256" s="5" t="s">
        <v>18</v>
      </c>
      <c r="B256" s="5" t="s">
        <v>299</v>
      </c>
      <c r="C256" s="5" t="s">
        <v>300</v>
      </c>
      <c r="D256" s="5" t="s">
        <v>331</v>
      </c>
      <c r="E256" s="5" t="s">
        <v>336</v>
      </c>
      <c r="G256" s="5" t="s">
        <v>18</v>
      </c>
      <c r="H256" s="5" t="s">
        <v>303</v>
      </c>
      <c r="I256" s="5" t="s">
        <v>304</v>
      </c>
      <c r="J256" s="5" t="s">
        <v>331</v>
      </c>
      <c r="K256" s="5" t="s">
        <v>336</v>
      </c>
      <c r="N256" s="5" t="b">
        <f t="shared" ref="N256:R256" si="253">A256=G256</f>
        <v>1</v>
      </c>
      <c r="O256" s="5" t="b">
        <f t="shared" si="253"/>
        <v>0</v>
      </c>
      <c r="P256" s="5" t="b">
        <f t="shared" si="253"/>
        <v>0</v>
      </c>
      <c r="Q256" s="5" t="b">
        <f t="shared" si="253"/>
        <v>1</v>
      </c>
      <c r="R256" s="5" t="b">
        <f t="shared" si="253"/>
        <v>1</v>
      </c>
    </row>
    <row r="257" ht="12.0" hidden="1" customHeight="1">
      <c r="A257" s="5" t="s">
        <v>18</v>
      </c>
      <c r="B257" s="5" t="s">
        <v>299</v>
      </c>
      <c r="C257" s="5" t="s">
        <v>300</v>
      </c>
      <c r="D257" s="5" t="s">
        <v>337</v>
      </c>
      <c r="E257" s="5" t="s">
        <v>338</v>
      </c>
      <c r="G257" s="5" t="s">
        <v>18</v>
      </c>
      <c r="H257" s="5" t="s">
        <v>303</v>
      </c>
      <c r="I257" s="5" t="s">
        <v>304</v>
      </c>
      <c r="J257" s="5" t="s">
        <v>337</v>
      </c>
      <c r="K257" s="5" t="s">
        <v>338</v>
      </c>
      <c r="N257" s="5" t="b">
        <f t="shared" ref="N257:R257" si="254">A257=G257</f>
        <v>1</v>
      </c>
      <c r="O257" s="5" t="b">
        <f t="shared" si="254"/>
        <v>0</v>
      </c>
      <c r="P257" s="5" t="b">
        <f t="shared" si="254"/>
        <v>0</v>
      </c>
      <c r="Q257" s="5" t="b">
        <f t="shared" si="254"/>
        <v>1</v>
      </c>
      <c r="R257" s="5" t="b">
        <f t="shared" si="254"/>
        <v>1</v>
      </c>
    </row>
    <row r="258" ht="12.0" hidden="1" customHeight="1">
      <c r="A258" s="5" t="s">
        <v>18</v>
      </c>
      <c r="B258" s="5" t="s">
        <v>299</v>
      </c>
      <c r="C258" s="5" t="s">
        <v>300</v>
      </c>
      <c r="D258" s="5" t="s">
        <v>337</v>
      </c>
      <c r="E258" s="5" t="s">
        <v>339</v>
      </c>
      <c r="G258" s="5" t="s">
        <v>18</v>
      </c>
      <c r="H258" s="5" t="s">
        <v>303</v>
      </c>
      <c r="I258" s="5" t="s">
        <v>304</v>
      </c>
      <c r="J258" s="5" t="s">
        <v>337</v>
      </c>
      <c r="K258" s="5" t="s">
        <v>339</v>
      </c>
      <c r="N258" s="5" t="b">
        <f t="shared" ref="N258:R258" si="255">A258=G258</f>
        <v>1</v>
      </c>
      <c r="O258" s="5" t="b">
        <f t="shared" si="255"/>
        <v>0</v>
      </c>
      <c r="P258" s="5" t="b">
        <f t="shared" si="255"/>
        <v>0</v>
      </c>
      <c r="Q258" s="5" t="b">
        <f t="shared" si="255"/>
        <v>1</v>
      </c>
      <c r="R258" s="5" t="b">
        <f t="shared" si="255"/>
        <v>1</v>
      </c>
    </row>
    <row r="259" ht="12.0" hidden="1" customHeight="1">
      <c r="A259" s="5" t="s">
        <v>18</v>
      </c>
      <c r="B259" s="5" t="s">
        <v>299</v>
      </c>
      <c r="C259" s="5" t="s">
        <v>340</v>
      </c>
      <c r="D259" s="5" t="s">
        <v>341</v>
      </c>
      <c r="E259" s="5" t="s">
        <v>342</v>
      </c>
      <c r="G259" s="5" t="s">
        <v>18</v>
      </c>
      <c r="H259" s="5" t="s">
        <v>303</v>
      </c>
      <c r="I259" s="5" t="s">
        <v>343</v>
      </c>
      <c r="J259" s="5" t="s">
        <v>341</v>
      </c>
      <c r="K259" s="5" t="s">
        <v>342</v>
      </c>
      <c r="N259" s="5" t="b">
        <f t="shared" ref="N259:R259" si="256">A259=G259</f>
        <v>1</v>
      </c>
      <c r="O259" s="5" t="b">
        <f t="shared" si="256"/>
        <v>0</v>
      </c>
      <c r="P259" s="5" t="b">
        <f t="shared" si="256"/>
        <v>0</v>
      </c>
      <c r="Q259" s="5" t="b">
        <f t="shared" si="256"/>
        <v>1</v>
      </c>
      <c r="R259" s="5" t="b">
        <f t="shared" si="256"/>
        <v>1</v>
      </c>
    </row>
    <row r="260" ht="12.0" hidden="1" customHeight="1">
      <c r="A260" s="5" t="s">
        <v>18</v>
      </c>
      <c r="B260" s="5" t="s">
        <v>299</v>
      </c>
      <c r="C260" s="5" t="s">
        <v>340</v>
      </c>
      <c r="D260" s="5" t="s">
        <v>341</v>
      </c>
      <c r="E260" s="5" t="s">
        <v>344</v>
      </c>
      <c r="G260" s="5" t="s">
        <v>18</v>
      </c>
      <c r="H260" s="5" t="s">
        <v>303</v>
      </c>
      <c r="I260" s="5" t="s">
        <v>343</v>
      </c>
      <c r="J260" s="5" t="s">
        <v>341</v>
      </c>
      <c r="K260" s="5" t="s">
        <v>344</v>
      </c>
      <c r="N260" s="5" t="b">
        <f t="shared" ref="N260:R260" si="257">A260=G260</f>
        <v>1</v>
      </c>
      <c r="O260" s="5" t="b">
        <f t="shared" si="257"/>
        <v>0</v>
      </c>
      <c r="P260" s="5" t="b">
        <f t="shared" si="257"/>
        <v>0</v>
      </c>
      <c r="Q260" s="5" t="b">
        <f t="shared" si="257"/>
        <v>1</v>
      </c>
      <c r="R260" s="5" t="b">
        <f t="shared" si="257"/>
        <v>1</v>
      </c>
    </row>
    <row r="261" ht="12.0" hidden="1" customHeight="1">
      <c r="A261" s="5" t="s">
        <v>18</v>
      </c>
      <c r="B261" s="5" t="s">
        <v>299</v>
      </c>
      <c r="C261" s="5" t="s">
        <v>340</v>
      </c>
      <c r="D261" s="5" t="s">
        <v>341</v>
      </c>
      <c r="E261" s="5" t="s">
        <v>345</v>
      </c>
      <c r="G261" s="5" t="s">
        <v>18</v>
      </c>
      <c r="H261" s="5" t="s">
        <v>303</v>
      </c>
      <c r="I261" s="5" t="s">
        <v>343</v>
      </c>
      <c r="J261" s="5" t="s">
        <v>341</v>
      </c>
      <c r="K261" s="5" t="s">
        <v>345</v>
      </c>
      <c r="N261" s="5" t="b">
        <f t="shared" ref="N261:R261" si="258">A261=G261</f>
        <v>1</v>
      </c>
      <c r="O261" s="5" t="b">
        <f t="shared" si="258"/>
        <v>0</v>
      </c>
      <c r="P261" s="5" t="b">
        <f t="shared" si="258"/>
        <v>0</v>
      </c>
      <c r="Q261" s="5" t="b">
        <f t="shared" si="258"/>
        <v>1</v>
      </c>
      <c r="R261" s="5" t="b">
        <f t="shared" si="258"/>
        <v>1</v>
      </c>
    </row>
    <row r="262" ht="12.0" hidden="1" customHeight="1">
      <c r="A262" s="5" t="s">
        <v>18</v>
      </c>
      <c r="B262" s="5" t="s">
        <v>299</v>
      </c>
      <c r="C262" s="5" t="s">
        <v>340</v>
      </c>
      <c r="D262" s="5" t="s">
        <v>341</v>
      </c>
      <c r="E262" s="5" t="s">
        <v>346</v>
      </c>
      <c r="G262" s="5" t="s">
        <v>18</v>
      </c>
      <c r="H262" s="5" t="s">
        <v>303</v>
      </c>
      <c r="I262" s="5" t="s">
        <v>343</v>
      </c>
      <c r="J262" s="5" t="s">
        <v>341</v>
      </c>
      <c r="K262" s="5" t="s">
        <v>346</v>
      </c>
      <c r="N262" s="5" t="b">
        <f t="shared" ref="N262:R262" si="259">A262=G262</f>
        <v>1</v>
      </c>
      <c r="O262" s="5" t="b">
        <f t="shared" si="259"/>
        <v>0</v>
      </c>
      <c r="P262" s="5" t="b">
        <f t="shared" si="259"/>
        <v>0</v>
      </c>
      <c r="Q262" s="5" t="b">
        <f t="shared" si="259"/>
        <v>1</v>
      </c>
      <c r="R262" s="5" t="b">
        <f t="shared" si="259"/>
        <v>1</v>
      </c>
    </row>
    <row r="263" ht="12.0" hidden="1" customHeight="1">
      <c r="A263" s="5" t="s">
        <v>18</v>
      </c>
      <c r="B263" s="5" t="s">
        <v>299</v>
      </c>
      <c r="C263" s="5" t="s">
        <v>340</v>
      </c>
      <c r="D263" s="5" t="s">
        <v>347</v>
      </c>
      <c r="E263" s="5" t="s">
        <v>348</v>
      </c>
      <c r="G263" s="5" t="s">
        <v>18</v>
      </c>
      <c r="H263" s="5" t="s">
        <v>303</v>
      </c>
      <c r="I263" s="5" t="s">
        <v>343</v>
      </c>
      <c r="J263" s="5" t="s">
        <v>347</v>
      </c>
      <c r="K263" s="5" t="s">
        <v>348</v>
      </c>
      <c r="N263" s="5" t="b">
        <f t="shared" ref="N263:R263" si="260">A263=G263</f>
        <v>1</v>
      </c>
      <c r="O263" s="5" t="b">
        <f t="shared" si="260"/>
        <v>0</v>
      </c>
      <c r="P263" s="5" t="b">
        <f t="shared" si="260"/>
        <v>0</v>
      </c>
      <c r="Q263" s="5" t="b">
        <f t="shared" si="260"/>
        <v>1</v>
      </c>
      <c r="R263" s="5" t="b">
        <f t="shared" si="260"/>
        <v>1</v>
      </c>
    </row>
    <row r="264" ht="12.0" hidden="1" customHeight="1">
      <c r="A264" s="5" t="s">
        <v>18</v>
      </c>
      <c r="B264" s="5" t="s">
        <v>299</v>
      </c>
      <c r="C264" s="5" t="s">
        <v>340</v>
      </c>
      <c r="D264" s="5" t="s">
        <v>347</v>
      </c>
      <c r="E264" s="5" t="s">
        <v>349</v>
      </c>
      <c r="G264" s="5" t="s">
        <v>18</v>
      </c>
      <c r="H264" s="5" t="s">
        <v>303</v>
      </c>
      <c r="I264" s="5" t="s">
        <v>343</v>
      </c>
      <c r="J264" s="5" t="s">
        <v>347</v>
      </c>
      <c r="K264" s="5" t="s">
        <v>349</v>
      </c>
      <c r="N264" s="5" t="b">
        <f t="shared" ref="N264:R264" si="261">A264=G264</f>
        <v>1</v>
      </c>
      <c r="O264" s="5" t="b">
        <f t="shared" si="261"/>
        <v>0</v>
      </c>
      <c r="P264" s="5" t="b">
        <f t="shared" si="261"/>
        <v>0</v>
      </c>
      <c r="Q264" s="5" t="b">
        <f t="shared" si="261"/>
        <v>1</v>
      </c>
      <c r="R264" s="5" t="b">
        <f t="shared" si="261"/>
        <v>1</v>
      </c>
    </row>
    <row r="265" ht="12.0" hidden="1" customHeight="1">
      <c r="A265" s="5" t="s">
        <v>18</v>
      </c>
      <c r="B265" s="5" t="s">
        <v>299</v>
      </c>
      <c r="C265" s="5" t="s">
        <v>340</v>
      </c>
      <c r="D265" s="5" t="s">
        <v>350</v>
      </c>
      <c r="E265" s="5" t="s">
        <v>351</v>
      </c>
      <c r="G265" s="5" t="s">
        <v>18</v>
      </c>
      <c r="H265" s="5" t="s">
        <v>303</v>
      </c>
      <c r="I265" s="5" t="s">
        <v>343</v>
      </c>
      <c r="J265" s="5" t="s">
        <v>350</v>
      </c>
      <c r="K265" s="5" t="s">
        <v>351</v>
      </c>
      <c r="N265" s="5" t="b">
        <f t="shared" ref="N265:R265" si="262">A265=G265</f>
        <v>1</v>
      </c>
      <c r="O265" s="5" t="b">
        <f t="shared" si="262"/>
        <v>0</v>
      </c>
      <c r="P265" s="5" t="b">
        <f t="shared" si="262"/>
        <v>0</v>
      </c>
      <c r="Q265" s="5" t="b">
        <f t="shared" si="262"/>
        <v>1</v>
      </c>
      <c r="R265" s="5" t="b">
        <f t="shared" si="262"/>
        <v>1</v>
      </c>
    </row>
    <row r="266" ht="12.0" hidden="1" customHeight="1">
      <c r="A266" s="5" t="s">
        <v>18</v>
      </c>
      <c r="B266" s="5" t="s">
        <v>299</v>
      </c>
      <c r="C266" s="5" t="s">
        <v>340</v>
      </c>
      <c r="D266" s="5" t="s">
        <v>350</v>
      </c>
      <c r="E266" s="5" t="s">
        <v>352</v>
      </c>
      <c r="G266" s="5" t="s">
        <v>18</v>
      </c>
      <c r="H266" s="5" t="s">
        <v>303</v>
      </c>
      <c r="I266" s="5" t="s">
        <v>343</v>
      </c>
      <c r="J266" s="5" t="s">
        <v>350</v>
      </c>
      <c r="K266" s="5" t="s">
        <v>352</v>
      </c>
      <c r="N266" s="5" t="b">
        <f t="shared" ref="N266:R266" si="263">A266=G266</f>
        <v>1</v>
      </c>
      <c r="O266" s="5" t="b">
        <f t="shared" si="263"/>
        <v>0</v>
      </c>
      <c r="P266" s="5" t="b">
        <f t="shared" si="263"/>
        <v>0</v>
      </c>
      <c r="Q266" s="5" t="b">
        <f t="shared" si="263"/>
        <v>1</v>
      </c>
      <c r="R266" s="5" t="b">
        <f t="shared" si="263"/>
        <v>1</v>
      </c>
    </row>
    <row r="267" ht="12.0" hidden="1" customHeight="1">
      <c r="A267" s="5" t="s">
        <v>18</v>
      </c>
      <c r="B267" s="5" t="s">
        <v>299</v>
      </c>
      <c r="C267" s="5" t="s">
        <v>340</v>
      </c>
      <c r="D267" s="5" t="s">
        <v>350</v>
      </c>
      <c r="E267" s="5" t="s">
        <v>353</v>
      </c>
      <c r="G267" s="5" t="s">
        <v>18</v>
      </c>
      <c r="H267" s="5" t="s">
        <v>303</v>
      </c>
      <c r="I267" s="5" t="s">
        <v>343</v>
      </c>
      <c r="J267" s="5" t="s">
        <v>350</v>
      </c>
      <c r="K267" s="5" t="s">
        <v>353</v>
      </c>
      <c r="N267" s="5" t="b">
        <f t="shared" ref="N267:R267" si="264">A267=G267</f>
        <v>1</v>
      </c>
      <c r="O267" s="5" t="b">
        <f t="shared" si="264"/>
        <v>0</v>
      </c>
      <c r="P267" s="5" t="b">
        <f t="shared" si="264"/>
        <v>0</v>
      </c>
      <c r="Q267" s="5" t="b">
        <f t="shared" si="264"/>
        <v>1</v>
      </c>
      <c r="R267" s="5" t="b">
        <f t="shared" si="264"/>
        <v>1</v>
      </c>
    </row>
    <row r="268" ht="12.0" hidden="1" customHeight="1">
      <c r="A268" s="5" t="s">
        <v>18</v>
      </c>
      <c r="B268" s="5" t="s">
        <v>299</v>
      </c>
      <c r="C268" s="5" t="s">
        <v>340</v>
      </c>
      <c r="D268" s="5" t="s">
        <v>350</v>
      </c>
      <c r="E268" s="5" t="s">
        <v>354</v>
      </c>
      <c r="G268" s="5" t="s">
        <v>18</v>
      </c>
      <c r="H268" s="5" t="s">
        <v>303</v>
      </c>
      <c r="I268" s="5" t="s">
        <v>343</v>
      </c>
      <c r="J268" s="5" t="s">
        <v>350</v>
      </c>
      <c r="K268" s="5" t="s">
        <v>354</v>
      </c>
      <c r="N268" s="5" t="b">
        <f t="shared" ref="N268:R268" si="265">A268=G268</f>
        <v>1</v>
      </c>
      <c r="O268" s="5" t="b">
        <f t="shared" si="265"/>
        <v>0</v>
      </c>
      <c r="P268" s="5" t="b">
        <f t="shared" si="265"/>
        <v>0</v>
      </c>
      <c r="Q268" s="5" t="b">
        <f t="shared" si="265"/>
        <v>1</v>
      </c>
      <c r="R268" s="5" t="b">
        <f t="shared" si="265"/>
        <v>1</v>
      </c>
    </row>
    <row r="269" ht="12.0" hidden="1" customHeight="1">
      <c r="A269" s="5" t="s">
        <v>18</v>
      </c>
      <c r="B269" s="5" t="s">
        <v>299</v>
      </c>
      <c r="C269" s="5" t="s">
        <v>340</v>
      </c>
      <c r="D269" s="5" t="s">
        <v>350</v>
      </c>
      <c r="E269" s="5" t="s">
        <v>355</v>
      </c>
      <c r="G269" s="5" t="s">
        <v>18</v>
      </c>
      <c r="H269" s="5" t="s">
        <v>303</v>
      </c>
      <c r="I269" s="5" t="s">
        <v>343</v>
      </c>
      <c r="J269" s="5" t="s">
        <v>350</v>
      </c>
      <c r="K269" s="5" t="s">
        <v>355</v>
      </c>
      <c r="N269" s="5" t="b">
        <f t="shared" ref="N269:R269" si="266">A269=G269</f>
        <v>1</v>
      </c>
      <c r="O269" s="5" t="b">
        <f t="shared" si="266"/>
        <v>0</v>
      </c>
      <c r="P269" s="5" t="b">
        <f t="shared" si="266"/>
        <v>0</v>
      </c>
      <c r="Q269" s="5" t="b">
        <f t="shared" si="266"/>
        <v>1</v>
      </c>
      <c r="R269" s="5" t="b">
        <f t="shared" si="266"/>
        <v>1</v>
      </c>
    </row>
    <row r="270" ht="12.0" hidden="1" customHeight="1">
      <c r="A270" s="5" t="s">
        <v>18</v>
      </c>
      <c r="B270" s="5" t="s">
        <v>299</v>
      </c>
      <c r="C270" s="5" t="s">
        <v>340</v>
      </c>
      <c r="D270" s="5" t="s">
        <v>350</v>
      </c>
      <c r="E270" s="5" t="s">
        <v>356</v>
      </c>
      <c r="G270" s="5" t="s">
        <v>18</v>
      </c>
      <c r="H270" s="5" t="s">
        <v>303</v>
      </c>
      <c r="I270" s="5" t="s">
        <v>343</v>
      </c>
      <c r="J270" s="5" t="s">
        <v>350</v>
      </c>
      <c r="K270" s="5" t="s">
        <v>356</v>
      </c>
      <c r="N270" s="5" t="b">
        <f t="shared" ref="N270:R270" si="267">A270=G270</f>
        <v>1</v>
      </c>
      <c r="O270" s="5" t="b">
        <f t="shared" si="267"/>
        <v>0</v>
      </c>
      <c r="P270" s="5" t="b">
        <f t="shared" si="267"/>
        <v>0</v>
      </c>
      <c r="Q270" s="5" t="b">
        <f t="shared" si="267"/>
        <v>1</v>
      </c>
      <c r="R270" s="5" t="b">
        <f t="shared" si="267"/>
        <v>1</v>
      </c>
    </row>
    <row r="271" ht="12.0" hidden="1" customHeight="1">
      <c r="A271" s="5" t="s">
        <v>18</v>
      </c>
      <c r="B271" s="5" t="s">
        <v>299</v>
      </c>
      <c r="C271" s="5" t="s">
        <v>340</v>
      </c>
      <c r="D271" s="5" t="s">
        <v>350</v>
      </c>
      <c r="E271" s="5" t="s">
        <v>357</v>
      </c>
      <c r="G271" s="5" t="s">
        <v>18</v>
      </c>
      <c r="H271" s="5" t="s">
        <v>303</v>
      </c>
      <c r="I271" s="5" t="s">
        <v>343</v>
      </c>
      <c r="J271" s="5" t="s">
        <v>350</v>
      </c>
      <c r="K271" s="5" t="s">
        <v>357</v>
      </c>
      <c r="N271" s="5" t="b">
        <f t="shared" ref="N271:R271" si="268">A271=G271</f>
        <v>1</v>
      </c>
      <c r="O271" s="5" t="b">
        <f t="shared" si="268"/>
        <v>0</v>
      </c>
      <c r="P271" s="5" t="b">
        <f t="shared" si="268"/>
        <v>0</v>
      </c>
      <c r="Q271" s="5" t="b">
        <f t="shared" si="268"/>
        <v>1</v>
      </c>
      <c r="R271" s="5" t="b">
        <f t="shared" si="268"/>
        <v>1</v>
      </c>
    </row>
    <row r="272" ht="12.0" hidden="1" customHeight="1">
      <c r="A272" s="5" t="s">
        <v>18</v>
      </c>
      <c r="B272" s="5" t="s">
        <v>299</v>
      </c>
      <c r="C272" s="5" t="s">
        <v>340</v>
      </c>
      <c r="D272" s="5" t="s">
        <v>350</v>
      </c>
      <c r="E272" s="5" t="s">
        <v>358</v>
      </c>
      <c r="G272" s="5" t="s">
        <v>18</v>
      </c>
      <c r="H272" s="5" t="s">
        <v>303</v>
      </c>
      <c r="I272" s="5" t="s">
        <v>343</v>
      </c>
      <c r="J272" s="5" t="s">
        <v>350</v>
      </c>
      <c r="K272" s="5" t="s">
        <v>358</v>
      </c>
      <c r="N272" s="5" t="b">
        <f t="shared" ref="N272:R272" si="269">A272=G272</f>
        <v>1</v>
      </c>
      <c r="O272" s="5" t="b">
        <f t="shared" si="269"/>
        <v>0</v>
      </c>
      <c r="P272" s="5" t="b">
        <f t="shared" si="269"/>
        <v>0</v>
      </c>
      <c r="Q272" s="5" t="b">
        <f t="shared" si="269"/>
        <v>1</v>
      </c>
      <c r="R272" s="5" t="b">
        <f t="shared" si="269"/>
        <v>1</v>
      </c>
    </row>
    <row r="273" ht="12.0" hidden="1" customHeight="1">
      <c r="A273" s="5" t="s">
        <v>18</v>
      </c>
      <c r="B273" s="5" t="s">
        <v>299</v>
      </c>
      <c r="C273" s="5" t="s">
        <v>340</v>
      </c>
      <c r="D273" s="5" t="s">
        <v>350</v>
      </c>
      <c r="E273" s="5" t="s">
        <v>359</v>
      </c>
      <c r="G273" s="5" t="s">
        <v>18</v>
      </c>
      <c r="H273" s="5" t="s">
        <v>303</v>
      </c>
      <c r="I273" s="5" t="s">
        <v>343</v>
      </c>
      <c r="J273" s="5" t="s">
        <v>350</v>
      </c>
      <c r="K273" s="5" t="s">
        <v>359</v>
      </c>
      <c r="N273" s="5" t="b">
        <f t="shared" ref="N273:R273" si="270">A273=G273</f>
        <v>1</v>
      </c>
      <c r="O273" s="5" t="b">
        <f t="shared" si="270"/>
        <v>0</v>
      </c>
      <c r="P273" s="5" t="b">
        <f t="shared" si="270"/>
        <v>0</v>
      </c>
      <c r="Q273" s="5" t="b">
        <f t="shared" si="270"/>
        <v>1</v>
      </c>
      <c r="R273" s="5" t="b">
        <f t="shared" si="270"/>
        <v>1</v>
      </c>
    </row>
    <row r="274" ht="12.0" hidden="1" customHeight="1">
      <c r="A274" s="5" t="s">
        <v>18</v>
      </c>
      <c r="B274" s="5" t="s">
        <v>299</v>
      </c>
      <c r="C274" s="5" t="s">
        <v>340</v>
      </c>
      <c r="D274" s="5" t="s">
        <v>350</v>
      </c>
      <c r="E274" s="5" t="s">
        <v>360</v>
      </c>
      <c r="G274" s="5" t="s">
        <v>18</v>
      </c>
      <c r="H274" s="5" t="s">
        <v>303</v>
      </c>
      <c r="I274" s="5" t="s">
        <v>343</v>
      </c>
      <c r="J274" s="5" t="s">
        <v>350</v>
      </c>
      <c r="K274" s="5" t="s">
        <v>360</v>
      </c>
      <c r="N274" s="5" t="b">
        <f t="shared" ref="N274:R274" si="271">A274=G274</f>
        <v>1</v>
      </c>
      <c r="O274" s="5" t="b">
        <f t="shared" si="271"/>
        <v>0</v>
      </c>
      <c r="P274" s="5" t="b">
        <f t="shared" si="271"/>
        <v>0</v>
      </c>
      <c r="Q274" s="5" t="b">
        <f t="shared" si="271"/>
        <v>1</v>
      </c>
      <c r="R274" s="5" t="b">
        <f t="shared" si="271"/>
        <v>1</v>
      </c>
    </row>
    <row r="275" ht="12.0" hidden="1" customHeight="1">
      <c r="A275" s="5" t="s">
        <v>18</v>
      </c>
      <c r="B275" s="5" t="s">
        <v>299</v>
      </c>
      <c r="C275" s="5" t="s">
        <v>340</v>
      </c>
      <c r="D275" s="5" t="s">
        <v>350</v>
      </c>
      <c r="E275" s="5" t="s">
        <v>361</v>
      </c>
      <c r="G275" s="5" t="s">
        <v>18</v>
      </c>
      <c r="H275" s="5" t="s">
        <v>303</v>
      </c>
      <c r="I275" s="5" t="s">
        <v>343</v>
      </c>
      <c r="J275" s="5" t="s">
        <v>350</v>
      </c>
      <c r="K275" s="5" t="s">
        <v>361</v>
      </c>
      <c r="N275" s="5" t="b">
        <f t="shared" ref="N275:R275" si="272">A275=G275</f>
        <v>1</v>
      </c>
      <c r="O275" s="5" t="b">
        <f t="shared" si="272"/>
        <v>0</v>
      </c>
      <c r="P275" s="5" t="b">
        <f t="shared" si="272"/>
        <v>0</v>
      </c>
      <c r="Q275" s="5" t="b">
        <f t="shared" si="272"/>
        <v>1</v>
      </c>
      <c r="R275" s="5" t="b">
        <f t="shared" si="272"/>
        <v>1</v>
      </c>
    </row>
    <row r="276" ht="12.0" hidden="1" customHeight="1">
      <c r="A276" s="5" t="s">
        <v>18</v>
      </c>
      <c r="B276" s="5" t="s">
        <v>299</v>
      </c>
      <c r="C276" s="5" t="s">
        <v>340</v>
      </c>
      <c r="D276" s="5" t="s">
        <v>362</v>
      </c>
      <c r="E276" s="5" t="s">
        <v>363</v>
      </c>
      <c r="G276" s="5" t="s">
        <v>18</v>
      </c>
      <c r="H276" s="5" t="s">
        <v>303</v>
      </c>
      <c r="I276" s="5" t="s">
        <v>343</v>
      </c>
      <c r="J276" s="5" t="s">
        <v>362</v>
      </c>
      <c r="K276" s="5" t="s">
        <v>363</v>
      </c>
      <c r="N276" s="5" t="b">
        <f t="shared" ref="N276:R276" si="273">A276=G276</f>
        <v>1</v>
      </c>
      <c r="O276" s="5" t="b">
        <f t="shared" si="273"/>
        <v>0</v>
      </c>
      <c r="P276" s="5" t="b">
        <f t="shared" si="273"/>
        <v>0</v>
      </c>
      <c r="Q276" s="5" t="b">
        <f t="shared" si="273"/>
        <v>1</v>
      </c>
      <c r="R276" s="5" t="b">
        <f t="shared" si="273"/>
        <v>1</v>
      </c>
    </row>
    <row r="277" ht="12.0" hidden="1" customHeight="1">
      <c r="A277" s="5" t="s">
        <v>18</v>
      </c>
      <c r="B277" s="5" t="s">
        <v>299</v>
      </c>
      <c r="C277" s="5" t="s">
        <v>340</v>
      </c>
      <c r="D277" s="5" t="s">
        <v>362</v>
      </c>
      <c r="E277" s="5" t="s">
        <v>364</v>
      </c>
      <c r="G277" s="5" t="s">
        <v>18</v>
      </c>
      <c r="H277" s="5" t="s">
        <v>303</v>
      </c>
      <c r="I277" s="5" t="s">
        <v>343</v>
      </c>
      <c r="J277" s="5" t="s">
        <v>362</v>
      </c>
      <c r="K277" s="5" t="s">
        <v>364</v>
      </c>
      <c r="N277" s="5" t="b">
        <f t="shared" ref="N277:R277" si="274">A277=G277</f>
        <v>1</v>
      </c>
      <c r="O277" s="5" t="b">
        <f t="shared" si="274"/>
        <v>0</v>
      </c>
      <c r="P277" s="5" t="b">
        <f t="shared" si="274"/>
        <v>0</v>
      </c>
      <c r="Q277" s="5" t="b">
        <f t="shared" si="274"/>
        <v>1</v>
      </c>
      <c r="R277" s="5" t="b">
        <f t="shared" si="274"/>
        <v>1</v>
      </c>
    </row>
    <row r="278" ht="12.0" hidden="1" customHeight="1">
      <c r="A278" s="5" t="s">
        <v>18</v>
      </c>
      <c r="B278" s="5" t="s">
        <v>299</v>
      </c>
      <c r="C278" s="5" t="s">
        <v>340</v>
      </c>
      <c r="D278" s="5" t="s">
        <v>365</v>
      </c>
      <c r="E278" s="5" t="s">
        <v>366</v>
      </c>
      <c r="G278" s="5" t="s">
        <v>18</v>
      </c>
      <c r="H278" s="5" t="s">
        <v>303</v>
      </c>
      <c r="I278" s="5" t="s">
        <v>343</v>
      </c>
      <c r="J278" s="5" t="s">
        <v>365</v>
      </c>
      <c r="K278" s="5" t="s">
        <v>366</v>
      </c>
      <c r="N278" s="5" t="b">
        <f t="shared" ref="N278:R278" si="275">A278=G278</f>
        <v>1</v>
      </c>
      <c r="O278" s="5" t="b">
        <f t="shared" si="275"/>
        <v>0</v>
      </c>
      <c r="P278" s="5" t="b">
        <f t="shared" si="275"/>
        <v>0</v>
      </c>
      <c r="Q278" s="5" t="b">
        <f t="shared" si="275"/>
        <v>1</v>
      </c>
      <c r="R278" s="5" t="b">
        <f t="shared" si="275"/>
        <v>1</v>
      </c>
    </row>
    <row r="279" ht="12.0" hidden="1" customHeight="1">
      <c r="A279" s="5" t="s">
        <v>18</v>
      </c>
      <c r="B279" s="5" t="s">
        <v>299</v>
      </c>
      <c r="C279" s="5" t="s">
        <v>340</v>
      </c>
      <c r="D279" s="5" t="s">
        <v>365</v>
      </c>
      <c r="E279" s="5" t="s">
        <v>367</v>
      </c>
      <c r="G279" s="5" t="s">
        <v>18</v>
      </c>
      <c r="H279" s="5" t="s">
        <v>303</v>
      </c>
      <c r="I279" s="5" t="s">
        <v>343</v>
      </c>
      <c r="J279" s="5" t="s">
        <v>365</v>
      </c>
      <c r="K279" s="5" t="s">
        <v>367</v>
      </c>
      <c r="N279" s="5" t="b">
        <f t="shared" ref="N279:R279" si="276">A279=G279</f>
        <v>1</v>
      </c>
      <c r="O279" s="5" t="b">
        <f t="shared" si="276"/>
        <v>0</v>
      </c>
      <c r="P279" s="5" t="b">
        <f t="shared" si="276"/>
        <v>0</v>
      </c>
      <c r="Q279" s="5" t="b">
        <f t="shared" si="276"/>
        <v>1</v>
      </c>
      <c r="R279" s="5" t="b">
        <f t="shared" si="276"/>
        <v>1</v>
      </c>
    </row>
    <row r="280" ht="12.0" customHeight="1">
      <c r="A280" s="5" t="s">
        <v>18</v>
      </c>
      <c r="B280" s="5" t="s">
        <v>299</v>
      </c>
      <c r="C280" s="5" t="s">
        <v>340</v>
      </c>
      <c r="D280" s="5" t="s">
        <v>365</v>
      </c>
      <c r="E280" s="5" t="s">
        <v>368</v>
      </c>
      <c r="G280" s="7" t="s">
        <v>18</v>
      </c>
      <c r="H280" s="7" t="s">
        <v>278</v>
      </c>
      <c r="I280" s="7" t="s">
        <v>278</v>
      </c>
      <c r="J280" s="7" t="s">
        <v>369</v>
      </c>
      <c r="K280" s="7" t="s">
        <v>368</v>
      </c>
      <c r="L280" s="7" t="s">
        <v>370</v>
      </c>
      <c r="N280" s="5" t="b">
        <f t="shared" ref="N280:R280" si="277">A280=G280</f>
        <v>1</v>
      </c>
      <c r="O280" s="5" t="b">
        <f t="shared" si="277"/>
        <v>0</v>
      </c>
      <c r="P280" s="5" t="b">
        <f t="shared" si="277"/>
        <v>0</v>
      </c>
      <c r="Q280" s="5" t="b">
        <f t="shared" si="277"/>
        <v>0</v>
      </c>
      <c r="R280" s="5" t="b">
        <f t="shared" si="277"/>
        <v>1</v>
      </c>
    </row>
    <row r="281" ht="12.0" customHeight="1">
      <c r="A281" s="5" t="s">
        <v>18</v>
      </c>
      <c r="B281" s="5" t="s">
        <v>299</v>
      </c>
      <c r="C281" s="5" t="s">
        <v>340</v>
      </c>
      <c r="D281" s="5" t="s">
        <v>365</v>
      </c>
      <c r="E281" s="5" t="s">
        <v>371</v>
      </c>
      <c r="G281" s="7" t="s">
        <v>18</v>
      </c>
      <c r="H281" s="7" t="s">
        <v>278</v>
      </c>
      <c r="I281" s="7" t="s">
        <v>278</v>
      </c>
      <c r="J281" s="7" t="s">
        <v>369</v>
      </c>
      <c r="K281" s="7" t="s">
        <v>371</v>
      </c>
      <c r="L281" s="7" t="s">
        <v>370</v>
      </c>
      <c r="N281" s="5" t="b">
        <f t="shared" ref="N281:R281" si="278">A281=G281</f>
        <v>1</v>
      </c>
      <c r="O281" s="5" t="b">
        <f t="shared" si="278"/>
        <v>0</v>
      </c>
      <c r="P281" s="5" t="b">
        <f t="shared" si="278"/>
        <v>0</v>
      </c>
      <c r="Q281" s="5" t="b">
        <f t="shared" si="278"/>
        <v>0</v>
      </c>
      <c r="R281" s="5" t="b">
        <f t="shared" si="278"/>
        <v>1</v>
      </c>
    </row>
    <row r="282" ht="12.0" hidden="1" customHeight="1">
      <c r="A282" s="5" t="s">
        <v>18</v>
      </c>
      <c r="B282" s="5" t="s">
        <v>299</v>
      </c>
      <c r="C282" s="5" t="s">
        <v>340</v>
      </c>
      <c r="D282" s="5" t="s">
        <v>365</v>
      </c>
      <c r="E282" s="5" t="s">
        <v>372</v>
      </c>
      <c r="G282" s="5" t="s">
        <v>18</v>
      </c>
      <c r="H282" s="5" t="s">
        <v>303</v>
      </c>
      <c r="I282" s="5" t="s">
        <v>343</v>
      </c>
      <c r="J282" s="5" t="s">
        <v>365</v>
      </c>
      <c r="K282" s="5" t="s">
        <v>372</v>
      </c>
      <c r="N282" s="5" t="b">
        <f t="shared" ref="N282:R282" si="279">A282=G282</f>
        <v>1</v>
      </c>
      <c r="O282" s="5" t="b">
        <f t="shared" si="279"/>
        <v>0</v>
      </c>
      <c r="P282" s="5" t="b">
        <f t="shared" si="279"/>
        <v>0</v>
      </c>
      <c r="Q282" s="5" t="b">
        <f t="shared" si="279"/>
        <v>1</v>
      </c>
      <c r="R282" s="5" t="b">
        <f t="shared" si="279"/>
        <v>1</v>
      </c>
    </row>
    <row r="283" ht="12.0" customHeight="1">
      <c r="A283" s="5" t="s">
        <v>18</v>
      </c>
      <c r="B283" s="5" t="s">
        <v>299</v>
      </c>
      <c r="C283" s="5" t="s">
        <v>340</v>
      </c>
      <c r="D283" s="5" t="s">
        <v>365</v>
      </c>
      <c r="E283" s="5" t="s">
        <v>373</v>
      </c>
      <c r="G283" s="7" t="s">
        <v>18</v>
      </c>
      <c r="H283" s="7" t="s">
        <v>278</v>
      </c>
      <c r="I283" s="7" t="s">
        <v>278</v>
      </c>
      <c r="J283" s="7" t="s">
        <v>369</v>
      </c>
      <c r="K283" s="7" t="s">
        <v>373</v>
      </c>
      <c r="L283" s="7" t="s">
        <v>370</v>
      </c>
      <c r="N283" s="5" t="b">
        <f t="shared" ref="N283:R283" si="280">A283=G283</f>
        <v>1</v>
      </c>
      <c r="O283" s="5" t="b">
        <f t="shared" si="280"/>
        <v>0</v>
      </c>
      <c r="P283" s="5" t="b">
        <f t="shared" si="280"/>
        <v>0</v>
      </c>
      <c r="Q283" s="5" t="b">
        <f t="shared" si="280"/>
        <v>0</v>
      </c>
      <c r="R283" s="5" t="b">
        <f t="shared" si="280"/>
        <v>1</v>
      </c>
    </row>
    <row r="284" ht="12.0" customHeight="1">
      <c r="A284" s="5" t="s">
        <v>18</v>
      </c>
      <c r="B284" s="5" t="s">
        <v>299</v>
      </c>
      <c r="C284" s="5" t="s">
        <v>340</v>
      </c>
      <c r="D284" s="5" t="s">
        <v>365</v>
      </c>
      <c r="E284" s="5" t="s">
        <v>374</v>
      </c>
      <c r="G284" s="7" t="s">
        <v>18</v>
      </c>
      <c r="H284" s="7" t="s">
        <v>278</v>
      </c>
      <c r="I284" s="7" t="s">
        <v>278</v>
      </c>
      <c r="J284" s="7" t="s">
        <v>369</v>
      </c>
      <c r="K284" s="7" t="s">
        <v>374</v>
      </c>
      <c r="L284" s="7" t="s">
        <v>370</v>
      </c>
      <c r="N284" s="5" t="b">
        <f t="shared" ref="N284:R284" si="281">A284=G284</f>
        <v>1</v>
      </c>
      <c r="O284" s="5" t="b">
        <f t="shared" si="281"/>
        <v>0</v>
      </c>
      <c r="P284" s="5" t="b">
        <f t="shared" si="281"/>
        <v>0</v>
      </c>
      <c r="Q284" s="5" t="b">
        <f t="shared" si="281"/>
        <v>0</v>
      </c>
      <c r="R284" s="5" t="b">
        <f t="shared" si="281"/>
        <v>1</v>
      </c>
    </row>
    <row r="285" ht="12.0" hidden="1" customHeight="1">
      <c r="A285" s="5" t="s">
        <v>18</v>
      </c>
      <c r="B285" s="5" t="s">
        <v>299</v>
      </c>
      <c r="C285" s="5" t="s">
        <v>340</v>
      </c>
      <c r="D285" s="5" t="s">
        <v>365</v>
      </c>
      <c r="E285" s="5" t="s">
        <v>375</v>
      </c>
      <c r="G285" s="5" t="s">
        <v>18</v>
      </c>
      <c r="H285" s="5" t="s">
        <v>303</v>
      </c>
      <c r="I285" s="5" t="s">
        <v>343</v>
      </c>
      <c r="J285" s="5" t="s">
        <v>365</v>
      </c>
      <c r="K285" s="5" t="s">
        <v>375</v>
      </c>
      <c r="N285" s="5" t="b">
        <f t="shared" ref="N285:R285" si="282">A285=G285</f>
        <v>1</v>
      </c>
      <c r="O285" s="5" t="b">
        <f t="shared" si="282"/>
        <v>0</v>
      </c>
      <c r="P285" s="5" t="b">
        <f t="shared" si="282"/>
        <v>0</v>
      </c>
      <c r="Q285" s="5" t="b">
        <f t="shared" si="282"/>
        <v>1</v>
      </c>
      <c r="R285" s="5" t="b">
        <f t="shared" si="282"/>
        <v>1</v>
      </c>
    </row>
    <row r="286" ht="12.0" hidden="1" customHeight="1">
      <c r="A286" s="5" t="s">
        <v>18</v>
      </c>
      <c r="B286" s="5" t="s">
        <v>299</v>
      </c>
      <c r="C286" s="5" t="s">
        <v>340</v>
      </c>
      <c r="D286" s="5" t="s">
        <v>365</v>
      </c>
      <c r="E286" s="5" t="s">
        <v>376</v>
      </c>
      <c r="G286" s="5" t="s">
        <v>18</v>
      </c>
      <c r="H286" s="5" t="s">
        <v>303</v>
      </c>
      <c r="I286" s="5" t="s">
        <v>343</v>
      </c>
      <c r="J286" s="5" t="s">
        <v>365</v>
      </c>
      <c r="K286" s="5" t="s">
        <v>376</v>
      </c>
      <c r="N286" s="5" t="b">
        <f t="shared" ref="N286:R286" si="283">A286=G286</f>
        <v>1</v>
      </c>
      <c r="O286" s="5" t="b">
        <f t="shared" si="283"/>
        <v>0</v>
      </c>
      <c r="P286" s="5" t="b">
        <f t="shared" si="283"/>
        <v>0</v>
      </c>
      <c r="Q286" s="5" t="b">
        <f t="shared" si="283"/>
        <v>1</v>
      </c>
      <c r="R286" s="5" t="b">
        <f t="shared" si="283"/>
        <v>1</v>
      </c>
    </row>
    <row r="287" ht="12.0" hidden="1" customHeight="1">
      <c r="A287" s="5" t="s">
        <v>18</v>
      </c>
      <c r="B287" s="5" t="s">
        <v>299</v>
      </c>
      <c r="C287" s="5" t="s">
        <v>340</v>
      </c>
      <c r="D287" s="5" t="s">
        <v>377</v>
      </c>
      <c r="E287" s="5" t="s">
        <v>378</v>
      </c>
      <c r="G287" s="5" t="s">
        <v>18</v>
      </c>
      <c r="H287" s="5" t="s">
        <v>303</v>
      </c>
      <c r="I287" s="5" t="s">
        <v>343</v>
      </c>
      <c r="J287" s="5" t="s">
        <v>377</v>
      </c>
      <c r="K287" s="5" t="s">
        <v>378</v>
      </c>
      <c r="N287" s="5" t="b">
        <f t="shared" ref="N287:R287" si="284">A287=G287</f>
        <v>1</v>
      </c>
      <c r="O287" s="5" t="b">
        <f t="shared" si="284"/>
        <v>0</v>
      </c>
      <c r="P287" s="5" t="b">
        <f t="shared" si="284"/>
        <v>0</v>
      </c>
      <c r="Q287" s="5" t="b">
        <f t="shared" si="284"/>
        <v>1</v>
      </c>
      <c r="R287" s="5" t="b">
        <f t="shared" si="284"/>
        <v>1</v>
      </c>
    </row>
    <row r="288" ht="12.0" hidden="1" customHeight="1">
      <c r="A288" s="5" t="s">
        <v>18</v>
      </c>
      <c r="B288" s="5" t="s">
        <v>299</v>
      </c>
      <c r="C288" s="5" t="s">
        <v>340</v>
      </c>
      <c r="D288" s="5" t="s">
        <v>377</v>
      </c>
      <c r="E288" s="5" t="s">
        <v>379</v>
      </c>
      <c r="G288" s="5" t="s">
        <v>18</v>
      </c>
      <c r="H288" s="5" t="s">
        <v>303</v>
      </c>
      <c r="I288" s="5" t="s">
        <v>343</v>
      </c>
      <c r="J288" s="5" t="s">
        <v>377</v>
      </c>
      <c r="K288" s="5" t="s">
        <v>379</v>
      </c>
      <c r="N288" s="5" t="b">
        <f t="shared" ref="N288:R288" si="285">A288=G288</f>
        <v>1</v>
      </c>
      <c r="O288" s="5" t="b">
        <f t="shared" si="285"/>
        <v>0</v>
      </c>
      <c r="P288" s="5" t="b">
        <f t="shared" si="285"/>
        <v>0</v>
      </c>
      <c r="Q288" s="5" t="b">
        <f t="shared" si="285"/>
        <v>1</v>
      </c>
      <c r="R288" s="5" t="b">
        <f t="shared" si="285"/>
        <v>1</v>
      </c>
    </row>
    <row r="289" ht="12.0" hidden="1" customHeight="1">
      <c r="A289" s="5" t="s">
        <v>18</v>
      </c>
      <c r="B289" s="5" t="s">
        <v>299</v>
      </c>
      <c r="C289" s="5" t="s">
        <v>340</v>
      </c>
      <c r="D289" s="5" t="s">
        <v>380</v>
      </c>
      <c r="E289" s="5" t="s">
        <v>381</v>
      </c>
      <c r="G289" s="5" t="s">
        <v>18</v>
      </c>
      <c r="H289" s="5" t="s">
        <v>303</v>
      </c>
      <c r="I289" s="5" t="s">
        <v>343</v>
      </c>
      <c r="J289" s="5" t="s">
        <v>380</v>
      </c>
      <c r="K289" s="5" t="s">
        <v>381</v>
      </c>
      <c r="N289" s="5" t="b">
        <f t="shared" ref="N289:R289" si="286">A289=G289</f>
        <v>1</v>
      </c>
      <c r="O289" s="5" t="b">
        <f t="shared" si="286"/>
        <v>0</v>
      </c>
      <c r="P289" s="5" t="b">
        <f t="shared" si="286"/>
        <v>0</v>
      </c>
      <c r="Q289" s="5" t="b">
        <f t="shared" si="286"/>
        <v>1</v>
      </c>
      <c r="R289" s="5" t="b">
        <f t="shared" si="286"/>
        <v>1</v>
      </c>
    </row>
    <row r="290" ht="12.0" hidden="1" customHeight="1">
      <c r="A290" s="5" t="s">
        <v>18</v>
      </c>
      <c r="B290" s="5" t="s">
        <v>299</v>
      </c>
      <c r="C290" s="5" t="s">
        <v>340</v>
      </c>
      <c r="D290" s="5" t="s">
        <v>380</v>
      </c>
      <c r="E290" s="5" t="s">
        <v>382</v>
      </c>
      <c r="G290" s="5" t="s">
        <v>18</v>
      </c>
      <c r="H290" s="5" t="s">
        <v>303</v>
      </c>
      <c r="I290" s="5" t="s">
        <v>343</v>
      </c>
      <c r="J290" s="5" t="s">
        <v>380</v>
      </c>
      <c r="K290" s="5" t="s">
        <v>382</v>
      </c>
      <c r="N290" s="5" t="b">
        <f t="shared" ref="N290:R290" si="287">A290=G290</f>
        <v>1</v>
      </c>
      <c r="O290" s="5" t="b">
        <f t="shared" si="287"/>
        <v>0</v>
      </c>
      <c r="P290" s="5" t="b">
        <f t="shared" si="287"/>
        <v>0</v>
      </c>
      <c r="Q290" s="5" t="b">
        <f t="shared" si="287"/>
        <v>1</v>
      </c>
      <c r="R290" s="5" t="b">
        <f t="shared" si="287"/>
        <v>1</v>
      </c>
    </row>
    <row r="291" ht="12.0" hidden="1" customHeight="1">
      <c r="A291" s="5" t="s">
        <v>18</v>
      </c>
      <c r="B291" s="5" t="s">
        <v>299</v>
      </c>
      <c r="C291" s="5" t="s">
        <v>340</v>
      </c>
      <c r="D291" s="5" t="s">
        <v>380</v>
      </c>
      <c r="E291" s="5" t="s">
        <v>383</v>
      </c>
      <c r="G291" s="5" t="s">
        <v>18</v>
      </c>
      <c r="H291" s="5" t="s">
        <v>303</v>
      </c>
      <c r="I291" s="5" t="s">
        <v>343</v>
      </c>
      <c r="J291" s="5" t="s">
        <v>380</v>
      </c>
      <c r="K291" s="5" t="s">
        <v>383</v>
      </c>
      <c r="N291" s="5" t="b">
        <f t="shared" ref="N291:R291" si="288">A291=G291</f>
        <v>1</v>
      </c>
      <c r="O291" s="5" t="b">
        <f t="shared" si="288"/>
        <v>0</v>
      </c>
      <c r="P291" s="5" t="b">
        <f t="shared" si="288"/>
        <v>0</v>
      </c>
      <c r="Q291" s="5" t="b">
        <f t="shared" si="288"/>
        <v>1</v>
      </c>
      <c r="R291" s="5" t="b">
        <f t="shared" si="288"/>
        <v>1</v>
      </c>
    </row>
    <row r="292" ht="12.0" hidden="1" customHeight="1">
      <c r="A292" s="5" t="s">
        <v>18</v>
      </c>
      <c r="B292" s="5" t="s">
        <v>299</v>
      </c>
      <c r="C292" s="5" t="s">
        <v>340</v>
      </c>
      <c r="D292" s="5" t="s">
        <v>380</v>
      </c>
      <c r="E292" s="5" t="s">
        <v>384</v>
      </c>
      <c r="G292" s="5" t="s">
        <v>18</v>
      </c>
      <c r="H292" s="5" t="s">
        <v>303</v>
      </c>
      <c r="I292" s="5" t="s">
        <v>343</v>
      </c>
      <c r="J292" s="5" t="s">
        <v>380</v>
      </c>
      <c r="K292" s="5" t="s">
        <v>384</v>
      </c>
      <c r="N292" s="5" t="b">
        <f t="shared" ref="N292:R292" si="289">A292=G292</f>
        <v>1</v>
      </c>
      <c r="O292" s="5" t="b">
        <f t="shared" si="289"/>
        <v>0</v>
      </c>
      <c r="P292" s="5" t="b">
        <f t="shared" si="289"/>
        <v>0</v>
      </c>
      <c r="Q292" s="5" t="b">
        <f t="shared" si="289"/>
        <v>1</v>
      </c>
      <c r="R292" s="5" t="b">
        <f t="shared" si="289"/>
        <v>1</v>
      </c>
    </row>
    <row r="293" ht="12.0" customHeight="1">
      <c r="A293" s="5" t="s">
        <v>18</v>
      </c>
      <c r="B293" s="5" t="s">
        <v>299</v>
      </c>
      <c r="C293" s="5" t="s">
        <v>340</v>
      </c>
      <c r="D293" s="5" t="s">
        <v>385</v>
      </c>
      <c r="E293" s="5" t="s">
        <v>386</v>
      </c>
      <c r="G293" s="7" t="s">
        <v>18</v>
      </c>
      <c r="H293" s="7" t="s">
        <v>278</v>
      </c>
      <c r="I293" s="7" t="s">
        <v>278</v>
      </c>
      <c r="J293" s="7" t="s">
        <v>369</v>
      </c>
      <c r="K293" s="7" t="s">
        <v>386</v>
      </c>
      <c r="L293" s="7" t="s">
        <v>387</v>
      </c>
      <c r="N293" s="5" t="b">
        <f t="shared" ref="N293:R293" si="290">A293=G293</f>
        <v>1</v>
      </c>
      <c r="O293" s="5" t="b">
        <f t="shared" si="290"/>
        <v>0</v>
      </c>
      <c r="P293" s="5" t="b">
        <f t="shared" si="290"/>
        <v>0</v>
      </c>
      <c r="Q293" s="5" t="b">
        <f t="shared" si="290"/>
        <v>0</v>
      </c>
      <c r="R293" s="5" t="b">
        <f t="shared" si="290"/>
        <v>1</v>
      </c>
    </row>
    <row r="294" ht="12.0" hidden="1" customHeight="1">
      <c r="A294" s="5" t="s">
        <v>18</v>
      </c>
      <c r="B294" s="5" t="s">
        <v>299</v>
      </c>
      <c r="C294" s="5" t="s">
        <v>340</v>
      </c>
      <c r="D294" s="5" t="s">
        <v>385</v>
      </c>
      <c r="E294" s="5" t="s">
        <v>388</v>
      </c>
      <c r="G294" s="5" t="s">
        <v>18</v>
      </c>
      <c r="H294" s="5" t="s">
        <v>303</v>
      </c>
      <c r="I294" s="5" t="s">
        <v>343</v>
      </c>
      <c r="J294" s="5" t="s">
        <v>385</v>
      </c>
      <c r="K294" s="5" t="s">
        <v>388</v>
      </c>
      <c r="N294" s="5" t="b">
        <f t="shared" ref="N294:R294" si="291">A294=G294</f>
        <v>1</v>
      </c>
      <c r="O294" s="5" t="b">
        <f t="shared" si="291"/>
        <v>0</v>
      </c>
      <c r="P294" s="5" t="b">
        <f t="shared" si="291"/>
        <v>0</v>
      </c>
      <c r="Q294" s="5" t="b">
        <f t="shared" si="291"/>
        <v>1</v>
      </c>
      <c r="R294" s="5" t="b">
        <f t="shared" si="291"/>
        <v>1</v>
      </c>
    </row>
    <row r="295" ht="12.0" hidden="1" customHeight="1">
      <c r="A295" s="5" t="s">
        <v>18</v>
      </c>
      <c r="B295" s="5" t="s">
        <v>299</v>
      </c>
      <c r="C295" s="5" t="s">
        <v>340</v>
      </c>
      <c r="D295" s="5" t="s">
        <v>385</v>
      </c>
      <c r="E295" s="5" t="s">
        <v>389</v>
      </c>
      <c r="G295" s="5" t="s">
        <v>18</v>
      </c>
      <c r="H295" s="5" t="s">
        <v>303</v>
      </c>
      <c r="I295" s="5" t="s">
        <v>343</v>
      </c>
      <c r="J295" s="5" t="s">
        <v>385</v>
      </c>
      <c r="K295" s="5" t="s">
        <v>389</v>
      </c>
      <c r="N295" s="5" t="b">
        <f t="shared" ref="N295:R295" si="292">A295=G295</f>
        <v>1</v>
      </c>
      <c r="O295" s="5" t="b">
        <f t="shared" si="292"/>
        <v>0</v>
      </c>
      <c r="P295" s="5" t="b">
        <f t="shared" si="292"/>
        <v>0</v>
      </c>
      <c r="Q295" s="5" t="b">
        <f t="shared" si="292"/>
        <v>1</v>
      </c>
      <c r="R295" s="5" t="b">
        <f t="shared" si="292"/>
        <v>1</v>
      </c>
    </row>
    <row r="296" ht="12.0" hidden="1" customHeight="1">
      <c r="A296" s="5" t="s">
        <v>18</v>
      </c>
      <c r="B296" s="5" t="s">
        <v>299</v>
      </c>
      <c r="C296" s="5" t="s">
        <v>340</v>
      </c>
      <c r="D296" s="5" t="s">
        <v>385</v>
      </c>
      <c r="E296" s="5" t="s">
        <v>390</v>
      </c>
      <c r="G296" s="5" t="s">
        <v>18</v>
      </c>
      <c r="H296" s="5" t="s">
        <v>303</v>
      </c>
      <c r="I296" s="5" t="s">
        <v>343</v>
      </c>
      <c r="J296" s="5" t="s">
        <v>385</v>
      </c>
      <c r="K296" s="5" t="s">
        <v>390</v>
      </c>
      <c r="N296" s="5" t="b">
        <f t="shared" ref="N296:R296" si="293">A296=G296</f>
        <v>1</v>
      </c>
      <c r="O296" s="5" t="b">
        <f t="shared" si="293"/>
        <v>0</v>
      </c>
      <c r="P296" s="5" t="b">
        <f t="shared" si="293"/>
        <v>0</v>
      </c>
      <c r="Q296" s="5" t="b">
        <f t="shared" si="293"/>
        <v>1</v>
      </c>
      <c r="R296" s="5" t="b">
        <f t="shared" si="293"/>
        <v>1</v>
      </c>
    </row>
    <row r="297" ht="12.0" customHeight="1">
      <c r="A297" s="5" t="s">
        <v>18</v>
      </c>
      <c r="B297" s="5" t="s">
        <v>299</v>
      </c>
      <c r="C297" s="5" t="s">
        <v>340</v>
      </c>
      <c r="D297" s="5" t="s">
        <v>385</v>
      </c>
      <c r="E297" s="5" t="s">
        <v>391</v>
      </c>
      <c r="G297" s="7" t="s">
        <v>18</v>
      </c>
      <c r="H297" s="7" t="s">
        <v>278</v>
      </c>
      <c r="I297" s="7" t="s">
        <v>278</v>
      </c>
      <c r="J297" s="7" t="s">
        <v>369</v>
      </c>
      <c r="K297" s="7" t="s">
        <v>391</v>
      </c>
      <c r="L297" s="7" t="s">
        <v>387</v>
      </c>
      <c r="N297" s="5" t="b">
        <f t="shared" ref="N297:R297" si="294">A297=G297</f>
        <v>1</v>
      </c>
      <c r="O297" s="5" t="b">
        <f t="shared" si="294"/>
        <v>0</v>
      </c>
      <c r="P297" s="5" t="b">
        <f t="shared" si="294"/>
        <v>0</v>
      </c>
      <c r="Q297" s="5" t="b">
        <f t="shared" si="294"/>
        <v>0</v>
      </c>
      <c r="R297" s="5" t="b">
        <f t="shared" si="294"/>
        <v>1</v>
      </c>
    </row>
    <row r="298" ht="12.0" hidden="1" customHeight="1">
      <c r="A298" s="5" t="s">
        <v>18</v>
      </c>
      <c r="B298" s="5" t="s">
        <v>299</v>
      </c>
      <c r="C298" s="5" t="s">
        <v>340</v>
      </c>
      <c r="D298" s="5" t="s">
        <v>385</v>
      </c>
      <c r="E298" s="5" t="s">
        <v>392</v>
      </c>
      <c r="G298" s="5" t="s">
        <v>18</v>
      </c>
      <c r="H298" s="5" t="s">
        <v>303</v>
      </c>
      <c r="I298" s="5" t="s">
        <v>343</v>
      </c>
      <c r="J298" s="5" t="s">
        <v>385</v>
      </c>
      <c r="K298" s="5" t="s">
        <v>392</v>
      </c>
      <c r="N298" s="5" t="b">
        <f t="shared" ref="N298:R298" si="295">A298=G298</f>
        <v>1</v>
      </c>
      <c r="O298" s="5" t="b">
        <f t="shared" si="295"/>
        <v>0</v>
      </c>
      <c r="P298" s="5" t="b">
        <f t="shared" si="295"/>
        <v>0</v>
      </c>
      <c r="Q298" s="5" t="b">
        <f t="shared" si="295"/>
        <v>1</v>
      </c>
      <c r="R298" s="5" t="b">
        <f t="shared" si="295"/>
        <v>1</v>
      </c>
    </row>
    <row r="299" ht="12.0" hidden="1" customHeight="1">
      <c r="A299" s="5" t="s">
        <v>18</v>
      </c>
      <c r="B299" s="5" t="s">
        <v>299</v>
      </c>
      <c r="C299" s="5" t="s">
        <v>340</v>
      </c>
      <c r="D299" s="5" t="s">
        <v>393</v>
      </c>
      <c r="E299" s="5" t="s">
        <v>394</v>
      </c>
      <c r="G299" s="5" t="s">
        <v>18</v>
      </c>
      <c r="H299" s="5" t="s">
        <v>303</v>
      </c>
      <c r="I299" s="5" t="s">
        <v>343</v>
      </c>
      <c r="J299" s="5" t="s">
        <v>393</v>
      </c>
      <c r="K299" s="5" t="s">
        <v>394</v>
      </c>
      <c r="N299" s="5" t="b">
        <f t="shared" ref="N299:R299" si="296">A299=G299</f>
        <v>1</v>
      </c>
      <c r="O299" s="5" t="b">
        <f t="shared" si="296"/>
        <v>0</v>
      </c>
      <c r="P299" s="5" t="b">
        <f t="shared" si="296"/>
        <v>0</v>
      </c>
      <c r="Q299" s="5" t="b">
        <f t="shared" si="296"/>
        <v>1</v>
      </c>
      <c r="R299" s="5" t="b">
        <f t="shared" si="296"/>
        <v>1</v>
      </c>
    </row>
    <row r="300" ht="12.0" hidden="1" customHeight="1">
      <c r="A300" s="5" t="s">
        <v>18</v>
      </c>
      <c r="B300" s="5" t="s">
        <v>299</v>
      </c>
      <c r="C300" s="5" t="s">
        <v>340</v>
      </c>
      <c r="D300" s="5" t="s">
        <v>393</v>
      </c>
      <c r="E300" s="5" t="s">
        <v>395</v>
      </c>
      <c r="G300" s="5" t="s">
        <v>18</v>
      </c>
      <c r="H300" s="5" t="s">
        <v>303</v>
      </c>
      <c r="I300" s="5" t="s">
        <v>343</v>
      </c>
      <c r="J300" s="5" t="s">
        <v>393</v>
      </c>
      <c r="K300" s="5" t="s">
        <v>395</v>
      </c>
      <c r="N300" s="5" t="b">
        <f t="shared" ref="N300:R300" si="297">A300=G300</f>
        <v>1</v>
      </c>
      <c r="O300" s="5" t="b">
        <f t="shared" si="297"/>
        <v>0</v>
      </c>
      <c r="P300" s="5" t="b">
        <f t="shared" si="297"/>
        <v>0</v>
      </c>
      <c r="Q300" s="5" t="b">
        <f t="shared" si="297"/>
        <v>1</v>
      </c>
      <c r="R300" s="5" t="b">
        <f t="shared" si="297"/>
        <v>1</v>
      </c>
    </row>
    <row r="301" ht="12.0" hidden="1" customHeight="1">
      <c r="A301" s="5" t="s">
        <v>18</v>
      </c>
      <c r="B301" s="5" t="s">
        <v>299</v>
      </c>
      <c r="C301" s="5" t="s">
        <v>340</v>
      </c>
      <c r="D301" s="5" t="s">
        <v>393</v>
      </c>
      <c r="E301" s="5" t="s">
        <v>396</v>
      </c>
      <c r="G301" s="5" t="s">
        <v>18</v>
      </c>
      <c r="H301" s="5" t="s">
        <v>303</v>
      </c>
      <c r="I301" s="5" t="s">
        <v>343</v>
      </c>
      <c r="J301" s="5" t="s">
        <v>393</v>
      </c>
      <c r="K301" s="5" t="s">
        <v>396</v>
      </c>
      <c r="N301" s="5" t="b">
        <f t="shared" ref="N301:R301" si="298">A301=G301</f>
        <v>1</v>
      </c>
      <c r="O301" s="5" t="b">
        <f t="shared" si="298"/>
        <v>0</v>
      </c>
      <c r="P301" s="5" t="b">
        <f t="shared" si="298"/>
        <v>0</v>
      </c>
      <c r="Q301" s="5" t="b">
        <f t="shared" si="298"/>
        <v>1</v>
      </c>
      <c r="R301" s="5" t="b">
        <f t="shared" si="298"/>
        <v>1</v>
      </c>
    </row>
    <row r="302" ht="12.0" hidden="1" customHeight="1">
      <c r="A302" s="5" t="s">
        <v>18</v>
      </c>
      <c r="B302" s="5" t="s">
        <v>299</v>
      </c>
      <c r="C302" s="5" t="s">
        <v>340</v>
      </c>
      <c r="D302" s="5" t="s">
        <v>393</v>
      </c>
      <c r="E302" s="5" t="s">
        <v>397</v>
      </c>
      <c r="G302" s="5" t="s">
        <v>18</v>
      </c>
      <c r="H302" s="5" t="s">
        <v>303</v>
      </c>
      <c r="I302" s="5" t="s">
        <v>343</v>
      </c>
      <c r="J302" s="5" t="s">
        <v>393</v>
      </c>
      <c r="K302" s="5" t="s">
        <v>397</v>
      </c>
      <c r="N302" s="5" t="b">
        <f t="shared" ref="N302:R302" si="299">A302=G302</f>
        <v>1</v>
      </c>
      <c r="O302" s="5" t="b">
        <f t="shared" si="299"/>
        <v>0</v>
      </c>
      <c r="P302" s="5" t="b">
        <f t="shared" si="299"/>
        <v>0</v>
      </c>
      <c r="Q302" s="5" t="b">
        <f t="shared" si="299"/>
        <v>1</v>
      </c>
      <c r="R302" s="5" t="b">
        <f t="shared" si="299"/>
        <v>1</v>
      </c>
    </row>
    <row r="303" ht="12.0" hidden="1" customHeight="1">
      <c r="A303" s="5" t="s">
        <v>18</v>
      </c>
      <c r="B303" s="5" t="s">
        <v>299</v>
      </c>
      <c r="C303" s="5" t="s">
        <v>340</v>
      </c>
      <c r="D303" s="5" t="s">
        <v>398</v>
      </c>
      <c r="E303" s="5" t="s">
        <v>399</v>
      </c>
      <c r="G303" s="5" t="s">
        <v>18</v>
      </c>
      <c r="H303" s="5" t="s">
        <v>303</v>
      </c>
      <c r="I303" s="5" t="s">
        <v>343</v>
      </c>
      <c r="J303" s="5" t="s">
        <v>398</v>
      </c>
      <c r="K303" s="5" t="s">
        <v>399</v>
      </c>
      <c r="N303" s="5" t="b">
        <f t="shared" ref="N303:R303" si="300">A303=G303</f>
        <v>1</v>
      </c>
      <c r="O303" s="5" t="b">
        <f t="shared" si="300"/>
        <v>0</v>
      </c>
      <c r="P303" s="5" t="b">
        <f t="shared" si="300"/>
        <v>0</v>
      </c>
      <c r="Q303" s="5" t="b">
        <f t="shared" si="300"/>
        <v>1</v>
      </c>
      <c r="R303" s="5" t="b">
        <f t="shared" si="300"/>
        <v>1</v>
      </c>
    </row>
    <row r="304" ht="12.0" hidden="1" customHeight="1">
      <c r="A304" s="5" t="s">
        <v>18</v>
      </c>
      <c r="B304" s="5" t="s">
        <v>299</v>
      </c>
      <c r="C304" s="5" t="s">
        <v>340</v>
      </c>
      <c r="D304" s="5" t="s">
        <v>398</v>
      </c>
      <c r="E304" s="5" t="s">
        <v>400</v>
      </c>
      <c r="G304" s="5" t="s">
        <v>18</v>
      </c>
      <c r="H304" s="5" t="s">
        <v>303</v>
      </c>
      <c r="I304" s="5" t="s">
        <v>343</v>
      </c>
      <c r="J304" s="5" t="s">
        <v>398</v>
      </c>
      <c r="K304" s="5" t="s">
        <v>400</v>
      </c>
      <c r="N304" s="5" t="b">
        <f t="shared" ref="N304:R304" si="301">A304=G304</f>
        <v>1</v>
      </c>
      <c r="O304" s="5" t="b">
        <f t="shared" si="301"/>
        <v>0</v>
      </c>
      <c r="P304" s="5" t="b">
        <f t="shared" si="301"/>
        <v>0</v>
      </c>
      <c r="Q304" s="5" t="b">
        <f t="shared" si="301"/>
        <v>1</v>
      </c>
      <c r="R304" s="5" t="b">
        <f t="shared" si="301"/>
        <v>1</v>
      </c>
    </row>
    <row r="305" ht="12.0" hidden="1" customHeight="1">
      <c r="A305" s="5" t="s">
        <v>18</v>
      </c>
      <c r="B305" s="5" t="s">
        <v>299</v>
      </c>
      <c r="C305" s="5" t="s">
        <v>340</v>
      </c>
      <c r="D305" s="5" t="s">
        <v>398</v>
      </c>
      <c r="E305" s="5" t="s">
        <v>401</v>
      </c>
      <c r="G305" s="5" t="s">
        <v>18</v>
      </c>
      <c r="H305" s="5" t="s">
        <v>303</v>
      </c>
      <c r="I305" s="5" t="s">
        <v>343</v>
      </c>
      <c r="J305" s="5" t="s">
        <v>398</v>
      </c>
      <c r="K305" s="5" t="s">
        <v>401</v>
      </c>
      <c r="N305" s="5" t="b">
        <f t="shared" ref="N305:R305" si="302">A305=G305</f>
        <v>1</v>
      </c>
      <c r="O305" s="5" t="b">
        <f t="shared" si="302"/>
        <v>0</v>
      </c>
      <c r="P305" s="5" t="b">
        <f t="shared" si="302"/>
        <v>0</v>
      </c>
      <c r="Q305" s="5" t="b">
        <f t="shared" si="302"/>
        <v>1</v>
      </c>
      <c r="R305" s="5" t="b">
        <f t="shared" si="302"/>
        <v>1</v>
      </c>
    </row>
    <row r="306" ht="12.0" hidden="1" customHeight="1">
      <c r="A306" s="5" t="s">
        <v>18</v>
      </c>
      <c r="B306" s="5" t="s">
        <v>299</v>
      </c>
      <c r="C306" s="5" t="s">
        <v>340</v>
      </c>
      <c r="D306" s="5" t="s">
        <v>398</v>
      </c>
      <c r="E306" s="5" t="s">
        <v>402</v>
      </c>
      <c r="G306" s="5" t="s">
        <v>18</v>
      </c>
      <c r="H306" s="5" t="s">
        <v>303</v>
      </c>
      <c r="I306" s="5" t="s">
        <v>343</v>
      </c>
      <c r="J306" s="5" t="s">
        <v>398</v>
      </c>
      <c r="K306" s="5" t="s">
        <v>402</v>
      </c>
      <c r="N306" s="5" t="b">
        <f t="shared" ref="N306:R306" si="303">A306=G306</f>
        <v>1</v>
      </c>
      <c r="O306" s="5" t="b">
        <f t="shared" si="303"/>
        <v>0</v>
      </c>
      <c r="P306" s="5" t="b">
        <f t="shared" si="303"/>
        <v>0</v>
      </c>
      <c r="Q306" s="5" t="b">
        <f t="shared" si="303"/>
        <v>1</v>
      </c>
      <c r="R306" s="5" t="b">
        <f t="shared" si="303"/>
        <v>1</v>
      </c>
    </row>
    <row r="307" ht="12.0" hidden="1" customHeight="1">
      <c r="A307" s="5" t="s">
        <v>403</v>
      </c>
      <c r="K307" s="5" t="s">
        <v>404</v>
      </c>
    </row>
    <row r="308" ht="12.0" customHeight="1"/>
    <row r="309" ht="12.0" customHeight="1">
      <c r="G309" s="7" t="s">
        <v>18</v>
      </c>
      <c r="H309" s="7" t="s">
        <v>303</v>
      </c>
      <c r="I309" s="7" t="s">
        <v>343</v>
      </c>
      <c r="J309" s="7" t="s">
        <v>377</v>
      </c>
      <c r="K309" s="7" t="s">
        <v>360</v>
      </c>
      <c r="L309" s="7" t="s">
        <v>405</v>
      </c>
    </row>
    <row r="310" ht="12.0" customHeight="1">
      <c r="G310" s="7" t="s">
        <v>18</v>
      </c>
      <c r="H310" s="7" t="s">
        <v>303</v>
      </c>
      <c r="I310" s="7" t="s">
        <v>343</v>
      </c>
      <c r="J310" s="7" t="s">
        <v>377</v>
      </c>
      <c r="K310" s="7" t="s">
        <v>357</v>
      </c>
      <c r="L310" s="7" t="s">
        <v>405</v>
      </c>
    </row>
    <row r="311" ht="12.0" customHeight="1">
      <c r="G311" s="7" t="s">
        <v>18</v>
      </c>
      <c r="H311" s="7" t="s">
        <v>278</v>
      </c>
      <c r="I311" s="7" t="s">
        <v>278</v>
      </c>
      <c r="J311" s="7" t="s">
        <v>289</v>
      </c>
      <c r="K311" s="7" t="s">
        <v>287</v>
      </c>
      <c r="L311" s="7" t="s">
        <v>406</v>
      </c>
    </row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autoFilter ref="$G$3:$L$307">
    <filterColumn colId="5">
      <customFilters>
        <customFilter operator="notEqual" val=" "/>
      </customFilters>
    </filterColumn>
  </autoFilter>
  <conditionalFormatting sqref="N1:R1000">
    <cfRule type="cellIs" dxfId="0" priority="1" operator="equal">
      <formula>"FALSE"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23.43"/>
    <col customWidth="1" min="4" max="4" width="8.71"/>
    <col customWidth="1" min="5" max="5" width="17.86"/>
    <col customWidth="1" min="6" max="6" width="39.29"/>
    <col customWidth="1" min="7" max="7" width="8.71"/>
    <col customWidth="1" min="8" max="8" width="16.0"/>
    <col customWidth="1" min="9" max="9" width="29.71"/>
    <col customWidth="1" min="10" max="26" width="8.71"/>
  </cols>
  <sheetData>
    <row r="1" ht="12.0" customHeight="1"/>
    <row r="2" ht="12.0" customHeight="1"/>
    <row r="3" ht="12.0" customHeight="1">
      <c r="B3" s="6" t="s">
        <v>11</v>
      </c>
      <c r="C3" s="6" t="s">
        <v>407</v>
      </c>
      <c r="E3" s="6" t="s">
        <v>408</v>
      </c>
      <c r="F3" s="6" t="s">
        <v>409</v>
      </c>
      <c r="H3" s="6" t="s">
        <v>410</v>
      </c>
      <c r="I3" s="6" t="s">
        <v>411</v>
      </c>
    </row>
    <row r="4" ht="12.0" customHeight="1">
      <c r="B4" s="5" t="s">
        <v>20</v>
      </c>
      <c r="C4" s="5" t="s">
        <v>412</v>
      </c>
      <c r="E4" s="5" t="s">
        <v>413</v>
      </c>
      <c r="F4" s="5" t="s">
        <v>414</v>
      </c>
      <c r="H4" s="5" t="s">
        <v>415</v>
      </c>
      <c r="I4" s="5" t="s">
        <v>416</v>
      </c>
    </row>
    <row r="5" ht="12.0" customHeight="1">
      <c r="B5" s="5" t="s">
        <v>25</v>
      </c>
      <c r="C5" s="5" t="s">
        <v>417</v>
      </c>
      <c r="E5" s="5" t="s">
        <v>418</v>
      </c>
      <c r="F5" s="5" t="s">
        <v>419</v>
      </c>
      <c r="H5" s="5" t="s">
        <v>420</v>
      </c>
      <c r="I5" s="5" t="s">
        <v>421</v>
      </c>
    </row>
    <row r="6" ht="12.0" customHeight="1">
      <c r="B6" s="5" t="s">
        <v>32</v>
      </c>
      <c r="C6" s="5" t="s">
        <v>422</v>
      </c>
      <c r="E6" s="5" t="s">
        <v>423</v>
      </c>
      <c r="F6" s="5" t="s">
        <v>414</v>
      </c>
      <c r="H6" s="5" t="s">
        <v>424</v>
      </c>
      <c r="I6" s="5" t="s">
        <v>425</v>
      </c>
    </row>
    <row r="7" ht="12.0" customHeight="1">
      <c r="B7" s="5" t="s">
        <v>38</v>
      </c>
      <c r="C7" s="5" t="s">
        <v>426</v>
      </c>
      <c r="E7" s="5" t="s">
        <v>427</v>
      </c>
      <c r="F7" s="5" t="s">
        <v>419</v>
      </c>
      <c r="H7" s="5" t="s">
        <v>428</v>
      </c>
      <c r="I7" s="5" t="s">
        <v>429</v>
      </c>
    </row>
    <row r="8" ht="12.0" customHeight="1">
      <c r="B8" s="5" t="s">
        <v>42</v>
      </c>
      <c r="C8" s="5" t="s">
        <v>430</v>
      </c>
      <c r="E8" s="5" t="s">
        <v>431</v>
      </c>
      <c r="F8" s="5" t="s">
        <v>432</v>
      </c>
      <c r="H8" s="5" t="s">
        <v>433</v>
      </c>
      <c r="I8" s="5" t="s">
        <v>434</v>
      </c>
    </row>
    <row r="9" ht="12.0" customHeight="1">
      <c r="B9" s="5" t="s">
        <v>47</v>
      </c>
      <c r="C9" s="5" t="s">
        <v>435</v>
      </c>
      <c r="E9" s="5" t="s">
        <v>436</v>
      </c>
      <c r="F9" s="5" t="s">
        <v>414</v>
      </c>
      <c r="H9" s="5" t="s">
        <v>437</v>
      </c>
      <c r="I9" s="5" t="s">
        <v>438</v>
      </c>
    </row>
    <row r="10" ht="12.0" customHeight="1">
      <c r="B10" s="5" t="s">
        <v>50</v>
      </c>
      <c r="C10" s="5" t="s">
        <v>439</v>
      </c>
      <c r="E10" s="5" t="s">
        <v>440</v>
      </c>
      <c r="F10" s="5" t="s">
        <v>414</v>
      </c>
      <c r="H10" s="5" t="s">
        <v>403</v>
      </c>
    </row>
    <row r="11" ht="12.0" customHeight="1">
      <c r="B11" s="5" t="s">
        <v>56</v>
      </c>
      <c r="C11" s="5" t="s">
        <v>441</v>
      </c>
      <c r="E11" s="5" t="s">
        <v>442</v>
      </c>
      <c r="F11" s="5" t="s">
        <v>414</v>
      </c>
    </row>
    <row r="12" ht="12.0" customHeight="1">
      <c r="B12" s="5" t="s">
        <v>61</v>
      </c>
      <c r="C12" s="5" t="s">
        <v>443</v>
      </c>
      <c r="E12" s="5" t="s">
        <v>444</v>
      </c>
      <c r="F12" s="5" t="s">
        <v>414</v>
      </c>
    </row>
    <row r="13" ht="12.0" customHeight="1">
      <c r="B13" s="5" t="s">
        <v>63</v>
      </c>
      <c r="C13" s="5" t="s">
        <v>445</v>
      </c>
      <c r="E13" s="5" t="s">
        <v>446</v>
      </c>
      <c r="F13" s="5" t="s">
        <v>414</v>
      </c>
    </row>
    <row r="14" ht="12.0" customHeight="1">
      <c r="B14" s="5" t="s">
        <v>70</v>
      </c>
      <c r="C14" s="5" t="s">
        <v>447</v>
      </c>
      <c r="E14" s="5" t="s">
        <v>448</v>
      </c>
      <c r="F14" s="5" t="s">
        <v>419</v>
      </c>
    </row>
    <row r="15" ht="12.0" customHeight="1">
      <c r="B15" s="5" t="s">
        <v>78</v>
      </c>
      <c r="C15" s="5" t="s">
        <v>449</v>
      </c>
      <c r="E15" s="5" t="s">
        <v>450</v>
      </c>
      <c r="F15" s="5" t="s">
        <v>414</v>
      </c>
    </row>
    <row r="16" ht="12.0" customHeight="1">
      <c r="B16" s="5" t="s">
        <v>83</v>
      </c>
      <c r="C16" s="5" t="s">
        <v>451</v>
      </c>
      <c r="E16" s="5" t="s">
        <v>452</v>
      </c>
      <c r="F16" s="5" t="s">
        <v>432</v>
      </c>
    </row>
    <row r="17" ht="12.0" customHeight="1">
      <c r="B17" s="5" t="s">
        <v>87</v>
      </c>
      <c r="C17" s="5" t="s">
        <v>453</v>
      </c>
      <c r="E17" s="5" t="s">
        <v>454</v>
      </c>
      <c r="F17" s="5" t="s">
        <v>432</v>
      </c>
    </row>
    <row r="18" ht="12.0" customHeight="1">
      <c r="B18" s="5" t="s">
        <v>96</v>
      </c>
      <c r="C18" s="5" t="s">
        <v>455</v>
      </c>
      <c r="E18" s="5" t="s">
        <v>456</v>
      </c>
      <c r="F18" s="5" t="s">
        <v>457</v>
      </c>
    </row>
    <row r="19" ht="12.0" customHeight="1">
      <c r="B19" s="5" t="s">
        <v>109</v>
      </c>
      <c r="C19" s="5" t="s">
        <v>458</v>
      </c>
      <c r="E19" s="5" t="s">
        <v>459</v>
      </c>
      <c r="F19" s="5" t="s">
        <v>457</v>
      </c>
    </row>
    <row r="20" ht="12.0" customHeight="1">
      <c r="B20" s="5" t="s">
        <v>121</v>
      </c>
      <c r="C20" s="5" t="s">
        <v>460</v>
      </c>
      <c r="E20" s="5" t="s">
        <v>461</v>
      </c>
      <c r="F20" s="5" t="s">
        <v>457</v>
      </c>
    </row>
    <row r="21" ht="12.0" customHeight="1">
      <c r="B21" s="5" t="s">
        <v>124</v>
      </c>
      <c r="C21" s="5" t="s">
        <v>462</v>
      </c>
      <c r="E21" s="5" t="s">
        <v>463</v>
      </c>
      <c r="F21" s="5" t="s">
        <v>457</v>
      </c>
    </row>
    <row r="22" ht="12.0" customHeight="1">
      <c r="B22" s="5" t="s">
        <v>133</v>
      </c>
      <c r="C22" s="5" t="s">
        <v>464</v>
      </c>
      <c r="E22" s="5" t="s">
        <v>465</v>
      </c>
      <c r="F22" s="5" t="s">
        <v>457</v>
      </c>
    </row>
    <row r="23" ht="12.0" customHeight="1">
      <c r="B23" s="5" t="s">
        <v>135</v>
      </c>
      <c r="C23" s="5" t="s">
        <v>466</v>
      </c>
      <c r="E23" s="5" t="s">
        <v>467</v>
      </c>
      <c r="F23" s="5" t="s">
        <v>457</v>
      </c>
    </row>
    <row r="24" ht="12.0" customHeight="1">
      <c r="B24" s="5" t="s">
        <v>142</v>
      </c>
      <c r="C24" s="5" t="s">
        <v>468</v>
      </c>
      <c r="E24" s="5" t="s">
        <v>469</v>
      </c>
      <c r="F24" s="5" t="s">
        <v>457</v>
      </c>
    </row>
    <row r="25" ht="12.0" customHeight="1">
      <c r="B25" s="5" t="s">
        <v>151</v>
      </c>
      <c r="C25" s="5" t="s">
        <v>470</v>
      </c>
      <c r="E25" s="5" t="s">
        <v>471</v>
      </c>
      <c r="F25" s="5" t="s">
        <v>457</v>
      </c>
    </row>
    <row r="26" ht="12.0" customHeight="1">
      <c r="B26" s="5" t="s">
        <v>156</v>
      </c>
      <c r="C26" s="5" t="s">
        <v>472</v>
      </c>
      <c r="E26" s="5" t="s">
        <v>473</v>
      </c>
      <c r="F26" s="5" t="s">
        <v>474</v>
      </c>
    </row>
    <row r="27" ht="12.0" customHeight="1">
      <c r="B27" s="5" t="s">
        <v>163</v>
      </c>
      <c r="C27" s="5" t="s">
        <v>475</v>
      </c>
      <c r="E27" s="5" t="s">
        <v>476</v>
      </c>
      <c r="F27" s="5" t="s">
        <v>477</v>
      </c>
    </row>
    <row r="28" ht="12.0" customHeight="1">
      <c r="B28" s="5" t="s">
        <v>174</v>
      </c>
      <c r="C28" s="5" t="s">
        <v>478</v>
      </c>
      <c r="E28" s="5" t="s">
        <v>479</v>
      </c>
      <c r="F28" s="5" t="s">
        <v>474</v>
      </c>
    </row>
    <row r="29" ht="12.0" customHeight="1">
      <c r="B29" s="5" t="s">
        <v>179</v>
      </c>
      <c r="C29" s="5" t="s">
        <v>480</v>
      </c>
      <c r="E29" s="5" t="s">
        <v>481</v>
      </c>
      <c r="F29" s="5" t="s">
        <v>477</v>
      </c>
    </row>
    <row r="30" ht="12.0" customHeight="1">
      <c r="B30" s="5" t="s">
        <v>202</v>
      </c>
      <c r="C30" s="5" t="s">
        <v>482</v>
      </c>
      <c r="E30" s="5" t="s">
        <v>483</v>
      </c>
      <c r="F30" s="5" t="s">
        <v>474</v>
      </c>
    </row>
    <row r="31" ht="12.0" customHeight="1">
      <c r="B31" s="5" t="s">
        <v>205</v>
      </c>
      <c r="C31" s="5" t="s">
        <v>484</v>
      </c>
      <c r="E31" s="5" t="s">
        <v>485</v>
      </c>
      <c r="F31" s="5" t="s">
        <v>477</v>
      </c>
    </row>
    <row r="32" ht="12.0" customHeight="1">
      <c r="B32" s="5" t="s">
        <v>216</v>
      </c>
      <c r="C32" s="5" t="s">
        <v>486</v>
      </c>
      <c r="E32" s="5" t="s">
        <v>487</v>
      </c>
      <c r="F32" s="5" t="s">
        <v>477</v>
      </c>
    </row>
    <row r="33" ht="12.0" customHeight="1">
      <c r="B33" s="5" t="s">
        <v>231</v>
      </c>
      <c r="C33" s="5" t="s">
        <v>488</v>
      </c>
      <c r="E33" s="5" t="s">
        <v>489</v>
      </c>
      <c r="F33" s="5" t="s">
        <v>477</v>
      </c>
    </row>
    <row r="34" ht="12.0" customHeight="1">
      <c r="B34" s="5" t="s">
        <v>238</v>
      </c>
      <c r="C34" s="5" t="s">
        <v>490</v>
      </c>
      <c r="E34" s="5" t="s">
        <v>491</v>
      </c>
      <c r="F34" s="5" t="s">
        <v>477</v>
      </c>
    </row>
    <row r="35" ht="12.0" customHeight="1">
      <c r="B35" s="5" t="s">
        <v>240</v>
      </c>
      <c r="C35" s="5" t="s">
        <v>492</v>
      </c>
      <c r="E35" s="5" t="s">
        <v>493</v>
      </c>
      <c r="F35" s="5" t="s">
        <v>477</v>
      </c>
    </row>
    <row r="36" ht="12.0" customHeight="1">
      <c r="B36" s="5" t="s">
        <v>244</v>
      </c>
      <c r="C36" s="5" t="s">
        <v>494</v>
      </c>
      <c r="E36" s="5" t="s">
        <v>495</v>
      </c>
      <c r="F36" s="5" t="s">
        <v>477</v>
      </c>
    </row>
    <row r="37" ht="12.0" customHeight="1">
      <c r="B37" s="5" t="s">
        <v>247</v>
      </c>
      <c r="C37" s="5" t="s">
        <v>496</v>
      </c>
      <c r="E37" s="5" t="s">
        <v>497</v>
      </c>
      <c r="F37" s="5" t="s">
        <v>477</v>
      </c>
    </row>
    <row r="38" ht="12.0" customHeight="1">
      <c r="B38" s="5" t="s">
        <v>250</v>
      </c>
      <c r="C38" s="5" t="s">
        <v>498</v>
      </c>
      <c r="E38" s="5" t="s">
        <v>499</v>
      </c>
      <c r="F38" s="5" t="s">
        <v>477</v>
      </c>
    </row>
    <row r="39" ht="12.0" customHeight="1">
      <c r="B39" s="5" t="s">
        <v>255</v>
      </c>
      <c r="C39" s="5" t="s">
        <v>500</v>
      </c>
      <c r="E39" s="5" t="s">
        <v>501</v>
      </c>
      <c r="F39" s="5" t="s">
        <v>477</v>
      </c>
    </row>
    <row r="40" ht="12.0" customHeight="1">
      <c r="B40" s="5" t="s">
        <v>263</v>
      </c>
      <c r="C40" s="5" t="s">
        <v>502</v>
      </c>
      <c r="E40" s="5" t="s">
        <v>503</v>
      </c>
      <c r="F40" s="5" t="s">
        <v>477</v>
      </c>
    </row>
    <row r="41" ht="12.0" customHeight="1">
      <c r="B41" s="5" t="s">
        <v>275</v>
      </c>
      <c r="C41" s="5" t="s">
        <v>470</v>
      </c>
      <c r="E41" s="5" t="s">
        <v>504</v>
      </c>
      <c r="F41" s="5" t="s">
        <v>477</v>
      </c>
    </row>
    <row r="42" ht="12.0" customHeight="1">
      <c r="B42" s="5" t="s">
        <v>279</v>
      </c>
      <c r="C42" s="5" t="s">
        <v>505</v>
      </c>
      <c r="E42" s="5" t="s">
        <v>506</v>
      </c>
      <c r="F42" s="5" t="s">
        <v>474</v>
      </c>
    </row>
    <row r="43" ht="12.0" customHeight="1">
      <c r="B43" s="5" t="s">
        <v>282</v>
      </c>
      <c r="C43" s="5" t="s">
        <v>507</v>
      </c>
      <c r="E43" s="5" t="s">
        <v>508</v>
      </c>
      <c r="F43" s="5" t="s">
        <v>477</v>
      </c>
    </row>
    <row r="44" ht="12.0" customHeight="1">
      <c r="B44" s="5" t="s">
        <v>289</v>
      </c>
      <c r="C44" s="5" t="s">
        <v>509</v>
      </c>
      <c r="E44" s="5" t="s">
        <v>510</v>
      </c>
      <c r="F44" s="5" t="s">
        <v>474</v>
      </c>
    </row>
    <row r="45" ht="12.0" customHeight="1">
      <c r="B45" s="5" t="s">
        <v>291</v>
      </c>
      <c r="C45" s="5" t="s">
        <v>511</v>
      </c>
      <c r="E45" s="5" t="s">
        <v>512</v>
      </c>
      <c r="F45" s="5" t="s">
        <v>513</v>
      </c>
    </row>
    <row r="46" ht="12.0" customHeight="1">
      <c r="B46" s="5" t="s">
        <v>293</v>
      </c>
      <c r="C46" s="5" t="s">
        <v>514</v>
      </c>
      <c r="E46" s="5" t="s">
        <v>515</v>
      </c>
      <c r="F46" s="5" t="s">
        <v>513</v>
      </c>
    </row>
    <row r="47" ht="12.0" customHeight="1">
      <c r="B47" s="5" t="s">
        <v>296</v>
      </c>
      <c r="C47" s="5" t="s">
        <v>516</v>
      </c>
      <c r="E47" s="5" t="s">
        <v>517</v>
      </c>
      <c r="F47" s="5" t="s">
        <v>513</v>
      </c>
    </row>
    <row r="48" ht="12.0" customHeight="1">
      <c r="B48" s="5" t="s">
        <v>341</v>
      </c>
      <c r="C48" s="5" t="s">
        <v>518</v>
      </c>
      <c r="E48" s="5" t="s">
        <v>519</v>
      </c>
      <c r="F48" s="5" t="s">
        <v>520</v>
      </c>
    </row>
    <row r="49" ht="12.0" customHeight="1">
      <c r="B49" s="5" t="s">
        <v>347</v>
      </c>
      <c r="C49" s="5" t="s">
        <v>521</v>
      </c>
      <c r="E49" s="5" t="s">
        <v>522</v>
      </c>
      <c r="F49" s="5" t="s">
        <v>523</v>
      </c>
    </row>
    <row r="50" ht="12.0" customHeight="1">
      <c r="B50" s="5" t="s">
        <v>350</v>
      </c>
      <c r="C50" s="5" t="s">
        <v>524</v>
      </c>
      <c r="E50" s="5" t="s">
        <v>525</v>
      </c>
      <c r="F50" s="5" t="s">
        <v>523</v>
      </c>
    </row>
    <row r="51" ht="12.0" customHeight="1">
      <c r="B51" s="5" t="s">
        <v>362</v>
      </c>
      <c r="C51" s="5" t="s">
        <v>526</v>
      </c>
      <c r="E51" s="5" t="s">
        <v>527</v>
      </c>
      <c r="F51" s="5" t="s">
        <v>528</v>
      </c>
    </row>
    <row r="52" ht="12.0" customHeight="1">
      <c r="B52" s="5" t="s">
        <v>365</v>
      </c>
      <c r="C52" s="5" t="s">
        <v>529</v>
      </c>
      <c r="E52" s="5" t="s">
        <v>530</v>
      </c>
      <c r="F52" s="5" t="s">
        <v>531</v>
      </c>
    </row>
    <row r="53" ht="12.0" customHeight="1">
      <c r="B53" s="5" t="s">
        <v>377</v>
      </c>
      <c r="C53" s="5" t="s">
        <v>532</v>
      </c>
      <c r="E53" s="5" t="s">
        <v>533</v>
      </c>
      <c r="F53" s="5" t="s">
        <v>531</v>
      </c>
    </row>
    <row r="54" ht="12.0" customHeight="1">
      <c r="B54" s="5" t="s">
        <v>380</v>
      </c>
      <c r="C54" s="5" t="s">
        <v>534</v>
      </c>
      <c r="E54" s="5" t="s">
        <v>535</v>
      </c>
      <c r="F54" s="5" t="s">
        <v>531</v>
      </c>
    </row>
    <row r="55" ht="12.0" customHeight="1">
      <c r="B55" s="5" t="s">
        <v>385</v>
      </c>
      <c r="C55" s="5" t="s">
        <v>536</v>
      </c>
      <c r="E55" s="5" t="s">
        <v>537</v>
      </c>
      <c r="F55" s="5" t="s">
        <v>531</v>
      </c>
    </row>
    <row r="56" ht="12.0" customHeight="1">
      <c r="B56" s="5" t="s">
        <v>393</v>
      </c>
      <c r="C56" s="5" t="s">
        <v>538</v>
      </c>
      <c r="E56" s="5" t="s">
        <v>539</v>
      </c>
      <c r="F56" s="5" t="s">
        <v>528</v>
      </c>
    </row>
    <row r="57" ht="12.0" customHeight="1">
      <c r="B57" s="5" t="s">
        <v>398</v>
      </c>
      <c r="C57" s="5" t="s">
        <v>540</v>
      </c>
      <c r="E57" s="5" t="s">
        <v>541</v>
      </c>
      <c r="F57" s="5" t="s">
        <v>531</v>
      </c>
    </row>
    <row r="58" ht="12.0" customHeight="1">
      <c r="B58" s="5" t="s">
        <v>301</v>
      </c>
      <c r="C58" s="5" t="s">
        <v>542</v>
      </c>
      <c r="E58" s="5" t="s">
        <v>543</v>
      </c>
      <c r="F58" s="5" t="s">
        <v>544</v>
      </c>
    </row>
    <row r="59" ht="12.0" customHeight="1">
      <c r="B59" s="5" t="s">
        <v>306</v>
      </c>
      <c r="C59" s="5" t="s">
        <v>545</v>
      </c>
      <c r="E59" s="5" t="s">
        <v>546</v>
      </c>
      <c r="F59" s="5" t="s">
        <v>547</v>
      </c>
    </row>
    <row r="60" ht="12.0" customHeight="1">
      <c r="B60" s="5" t="s">
        <v>309</v>
      </c>
      <c r="C60" s="5" t="s">
        <v>548</v>
      </c>
      <c r="E60" s="5" t="s">
        <v>549</v>
      </c>
      <c r="F60" s="5" t="s">
        <v>544</v>
      </c>
    </row>
    <row r="61" ht="12.0" customHeight="1">
      <c r="B61" s="5" t="s">
        <v>313</v>
      </c>
      <c r="C61" s="5" t="s">
        <v>550</v>
      </c>
      <c r="E61" s="5" t="s">
        <v>551</v>
      </c>
      <c r="F61" s="5" t="s">
        <v>547</v>
      </c>
    </row>
    <row r="62" ht="12.0" customHeight="1">
      <c r="B62" s="5" t="s">
        <v>316</v>
      </c>
      <c r="C62" s="5" t="s">
        <v>552</v>
      </c>
      <c r="E62" s="5" t="s">
        <v>553</v>
      </c>
      <c r="F62" s="5" t="s">
        <v>554</v>
      </c>
    </row>
    <row r="63" ht="12.0" customHeight="1">
      <c r="B63" s="5" t="s">
        <v>318</v>
      </c>
      <c r="C63" s="5" t="s">
        <v>555</v>
      </c>
      <c r="E63" s="5" t="s">
        <v>556</v>
      </c>
      <c r="F63" s="5" t="s">
        <v>554</v>
      </c>
    </row>
    <row r="64" ht="12.0" customHeight="1">
      <c r="B64" s="5" t="s">
        <v>322</v>
      </c>
      <c r="C64" s="5" t="s">
        <v>557</v>
      </c>
      <c r="E64" s="5" t="s">
        <v>558</v>
      </c>
      <c r="F64" s="5" t="s">
        <v>554</v>
      </c>
    </row>
    <row r="65" ht="12.0" customHeight="1">
      <c r="B65" s="5" t="s">
        <v>325</v>
      </c>
      <c r="C65" s="5" t="s">
        <v>559</v>
      </c>
      <c r="E65" s="5" t="s">
        <v>560</v>
      </c>
      <c r="F65" s="5" t="s">
        <v>554</v>
      </c>
    </row>
    <row r="66" ht="12.0" customHeight="1">
      <c r="B66" s="5" t="s">
        <v>327</v>
      </c>
      <c r="C66" s="5" t="s">
        <v>561</v>
      </c>
      <c r="E66" s="5" t="s">
        <v>562</v>
      </c>
      <c r="F66" s="5" t="s">
        <v>554</v>
      </c>
    </row>
    <row r="67" ht="12.0" customHeight="1">
      <c r="B67" s="5" t="s">
        <v>329</v>
      </c>
      <c r="C67" s="5" t="s">
        <v>563</v>
      </c>
      <c r="E67" s="5" t="s">
        <v>564</v>
      </c>
      <c r="F67" s="5" t="s">
        <v>565</v>
      </c>
    </row>
    <row r="68" ht="12.0" customHeight="1">
      <c r="B68" s="5" t="s">
        <v>331</v>
      </c>
      <c r="C68" s="5" t="s">
        <v>566</v>
      </c>
      <c r="E68" s="5" t="s">
        <v>567</v>
      </c>
      <c r="F68" s="5" t="s">
        <v>568</v>
      </c>
    </row>
    <row r="69" ht="12.0" customHeight="1">
      <c r="B69" s="5" t="s">
        <v>337</v>
      </c>
      <c r="C69" s="5" t="s">
        <v>569</v>
      </c>
      <c r="E69" s="5" t="s">
        <v>570</v>
      </c>
      <c r="F69" s="5" t="s">
        <v>565</v>
      </c>
    </row>
    <row r="70" ht="12.0" customHeight="1">
      <c r="B70" s="5" t="s">
        <v>145</v>
      </c>
      <c r="C70" s="5" t="s">
        <v>571</v>
      </c>
      <c r="E70" s="5" t="s">
        <v>572</v>
      </c>
      <c r="F70" s="5" t="s">
        <v>565</v>
      </c>
    </row>
    <row r="71" ht="12.0" customHeight="1">
      <c r="B71" s="5" t="s">
        <v>403</v>
      </c>
      <c r="E71" s="5" t="s">
        <v>573</v>
      </c>
      <c r="F71" s="5" t="s">
        <v>568</v>
      </c>
    </row>
    <row r="72" ht="12.0" customHeight="1">
      <c r="E72" s="5" t="s">
        <v>574</v>
      </c>
      <c r="F72" s="5" t="s">
        <v>575</v>
      </c>
    </row>
    <row r="73" ht="12.0" customHeight="1">
      <c r="E73" s="5" t="s">
        <v>576</v>
      </c>
      <c r="F73" s="5" t="s">
        <v>565</v>
      </c>
    </row>
    <row r="74" ht="12.0" customHeight="1">
      <c r="E74" s="5" t="s">
        <v>577</v>
      </c>
      <c r="F74" s="5" t="s">
        <v>578</v>
      </c>
    </row>
    <row r="75" ht="12.0" customHeight="1">
      <c r="B75" s="5" t="s">
        <v>369</v>
      </c>
      <c r="C75" s="5" t="s">
        <v>579</v>
      </c>
      <c r="E75" s="5" t="s">
        <v>580</v>
      </c>
      <c r="F75" s="5" t="s">
        <v>457</v>
      </c>
    </row>
    <row r="76" ht="12.0" customHeight="1">
      <c r="E76" s="5" t="s">
        <v>403</v>
      </c>
    </row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 outlineLevelCol="1"/>
  <cols>
    <col customWidth="1" min="1" max="1" width="22.29"/>
    <col customWidth="1" min="2" max="2" width="13.0"/>
    <col customWidth="1" min="3" max="3" width="12.29"/>
    <col customWidth="1" min="4" max="4" width="13.43"/>
    <col customWidth="1" min="5" max="5" width="8.71"/>
    <col customWidth="1" min="6" max="6" width="25.71"/>
    <col customWidth="1" min="7" max="7" width="23.14"/>
    <col customWidth="1" min="8" max="8" width="9.71" outlineLevel="1"/>
    <col customWidth="1" min="9" max="9" width="14.86" outlineLevel="1"/>
    <col customWidth="1" min="10" max="10" width="11.29"/>
    <col customWidth="1" min="11" max="11" width="19.0" outlineLevel="1"/>
    <col customWidth="1" min="12" max="12" width="14.57" outlineLevel="1"/>
    <col customWidth="1" min="13" max="13" width="14.0" outlineLevel="1"/>
    <col customWidth="1" min="14" max="14" width="18.71" outlineLevel="1"/>
    <col customWidth="1" min="15" max="16" width="15.0" outlineLevel="1"/>
    <col customWidth="1" min="17" max="17" width="20.71" outlineLevel="1"/>
    <col customWidth="1" min="18" max="18" width="25.86" outlineLevel="1"/>
    <col customWidth="1" min="19" max="19" width="21.29" outlineLevel="1"/>
    <col customWidth="1" min="20" max="20" width="17.0" outlineLevel="1"/>
    <col customWidth="1" min="21" max="24" width="20.71" outlineLevel="1"/>
    <col customWidth="1" min="25" max="25" width="17.71"/>
    <col customWidth="1" min="26" max="26" width="13.86"/>
    <col customWidth="1" min="27" max="27" width="12.86"/>
    <col customWidth="1" min="28" max="28" width="29.29" outlineLevel="1"/>
    <col customWidth="1" min="29" max="30" width="15.71" outlineLevel="1"/>
    <col customWidth="1" min="31" max="31" width="21.29" outlineLevel="1"/>
    <col customWidth="1" min="32" max="32" width="37.57" outlineLevel="1"/>
    <col customWidth="1" min="33" max="33" width="4.86"/>
    <col customWidth="1" min="34" max="34" width="9.43"/>
    <col customWidth="1" min="35" max="35" width="17.71"/>
    <col customWidth="1" min="36" max="36" width="11.0"/>
    <col customWidth="1" min="37" max="37" width="11.43"/>
    <col customWidth="1" min="38" max="38" width="11.0"/>
  </cols>
  <sheetData>
    <row r="1" ht="12.0" customHeight="1">
      <c r="A1" s="8" t="s">
        <v>581</v>
      </c>
      <c r="B1" s="9" t="s">
        <v>582</v>
      </c>
      <c r="C1" s="10" t="s">
        <v>583</v>
      </c>
      <c r="D1" s="10" t="s">
        <v>584</v>
      </c>
      <c r="E1" s="8" t="s">
        <v>581</v>
      </c>
      <c r="F1" s="8" t="s">
        <v>581</v>
      </c>
      <c r="G1" s="8" t="s">
        <v>585</v>
      </c>
      <c r="H1" s="8" t="s">
        <v>581</v>
      </c>
      <c r="I1" s="8" t="s">
        <v>581</v>
      </c>
      <c r="J1" s="8" t="s">
        <v>581</v>
      </c>
      <c r="K1" s="10" t="s">
        <v>586</v>
      </c>
      <c r="L1" s="10" t="s">
        <v>587</v>
      </c>
      <c r="M1" s="10" t="s">
        <v>588</v>
      </c>
      <c r="N1" s="10" t="s">
        <v>589</v>
      </c>
      <c r="O1" s="10" t="s">
        <v>590</v>
      </c>
      <c r="P1" s="11" t="s">
        <v>591</v>
      </c>
      <c r="Q1" s="11" t="s">
        <v>591</v>
      </c>
      <c r="R1" s="11" t="s">
        <v>591</v>
      </c>
      <c r="S1" s="11" t="s">
        <v>591</v>
      </c>
      <c r="T1" s="11" t="s">
        <v>591</v>
      </c>
      <c r="U1" s="12" t="s">
        <v>592</v>
      </c>
      <c r="V1" s="12" t="s">
        <v>592</v>
      </c>
      <c r="W1" s="12" t="s">
        <v>592</v>
      </c>
      <c r="X1" s="12" t="s">
        <v>592</v>
      </c>
      <c r="Y1" s="10" t="s">
        <v>593</v>
      </c>
      <c r="Z1" s="10" t="s">
        <v>593</v>
      </c>
      <c r="AA1" s="10" t="s">
        <v>593</v>
      </c>
      <c r="AB1" s="8" t="s">
        <v>585</v>
      </c>
      <c r="AC1" s="10" t="s">
        <v>594</v>
      </c>
      <c r="AD1" s="10" t="s">
        <v>594</v>
      </c>
      <c r="AE1" s="10" t="s">
        <v>594</v>
      </c>
      <c r="AF1" s="6"/>
      <c r="AG1" s="6"/>
      <c r="AH1" s="6"/>
      <c r="AI1" s="6"/>
      <c r="AJ1" s="6"/>
      <c r="AK1" s="6"/>
      <c r="AL1" s="6"/>
    </row>
    <row r="2" ht="12.0" customHeight="1">
      <c r="A2" s="12" t="s">
        <v>595</v>
      </c>
      <c r="B2" s="13" t="s">
        <v>12</v>
      </c>
      <c r="C2" s="14" t="s">
        <v>11</v>
      </c>
      <c r="D2" s="15" t="s">
        <v>10</v>
      </c>
      <c r="E2" s="14" t="s">
        <v>596</v>
      </c>
      <c r="F2" s="12" t="s">
        <v>585</v>
      </c>
      <c r="G2" s="14" t="s">
        <v>407</v>
      </c>
      <c r="H2" s="12" t="s">
        <v>597</v>
      </c>
      <c r="I2" s="12" t="s">
        <v>598</v>
      </c>
      <c r="J2" s="14" t="s">
        <v>599</v>
      </c>
      <c r="K2" s="16" t="s">
        <v>8</v>
      </c>
      <c r="L2" s="16" t="s">
        <v>600</v>
      </c>
      <c r="M2" s="16" t="s">
        <v>9</v>
      </c>
      <c r="N2" s="16" t="s">
        <v>601</v>
      </c>
      <c r="O2" s="16" t="s">
        <v>602</v>
      </c>
      <c r="P2" s="8" t="s">
        <v>603</v>
      </c>
      <c r="Q2" s="8" t="s">
        <v>604</v>
      </c>
      <c r="R2" s="8" t="s">
        <v>605</v>
      </c>
      <c r="S2" s="8" t="s">
        <v>606</v>
      </c>
      <c r="T2" s="8" t="s">
        <v>607</v>
      </c>
      <c r="U2" s="14" t="s">
        <v>608</v>
      </c>
      <c r="V2" s="14" t="s">
        <v>609</v>
      </c>
      <c r="W2" s="14" t="s">
        <v>610</v>
      </c>
      <c r="X2" s="14" t="s">
        <v>611</v>
      </c>
      <c r="Y2" s="16" t="s">
        <v>408</v>
      </c>
      <c r="Z2" s="17" t="s">
        <v>409</v>
      </c>
      <c r="AA2" s="16" t="s">
        <v>612</v>
      </c>
      <c r="AB2" s="14" t="s">
        <v>411</v>
      </c>
      <c r="AC2" s="16" t="s">
        <v>410</v>
      </c>
      <c r="AD2" s="16" t="s">
        <v>613</v>
      </c>
      <c r="AE2" s="16" t="s">
        <v>614</v>
      </c>
      <c r="AF2" s="8" t="s">
        <v>615</v>
      </c>
      <c r="AG2" s="18" t="s">
        <v>616</v>
      </c>
      <c r="AH2" s="18" t="s">
        <v>617</v>
      </c>
      <c r="AI2" s="19" t="s">
        <v>618</v>
      </c>
      <c r="AJ2" s="20" t="s">
        <v>619</v>
      </c>
      <c r="AK2" s="20" t="s">
        <v>620</v>
      </c>
      <c r="AL2" s="20" t="s">
        <v>621</v>
      </c>
    </row>
    <row r="3" ht="12.0" customHeight="1">
      <c r="A3" s="6" t="s">
        <v>622</v>
      </c>
      <c r="B3" s="21" t="s">
        <v>65</v>
      </c>
      <c r="C3" s="6" t="s">
        <v>63</v>
      </c>
      <c r="D3" s="22" t="s">
        <v>19</v>
      </c>
      <c r="E3" s="6" t="s">
        <v>623</v>
      </c>
      <c r="F3" s="6" t="s">
        <v>624</v>
      </c>
      <c r="G3" s="23" t="str">
        <f t="array" ref="G3">INDEX(Family!$B$2:$B$69,MATCH(Data!$C3,Family!$A$2:$A$69,0))</f>
        <v>1-2 Ton Electric DBB</v>
      </c>
      <c r="H3" s="6" t="s">
        <v>625</v>
      </c>
      <c r="I3" s="6" t="s">
        <v>625</v>
      </c>
      <c r="J3" s="6" t="s">
        <v>625</v>
      </c>
      <c r="K3" s="6" t="s">
        <v>18</v>
      </c>
      <c r="L3" s="6" t="s">
        <v>626</v>
      </c>
      <c r="M3" s="6" t="s">
        <v>19</v>
      </c>
      <c r="N3" s="6" t="s">
        <v>627</v>
      </c>
      <c r="O3" s="6" t="s">
        <v>19</v>
      </c>
      <c r="P3" s="6" t="s">
        <v>628</v>
      </c>
      <c r="Q3" s="6"/>
      <c r="R3" s="6" t="s">
        <v>629</v>
      </c>
      <c r="S3" s="6"/>
      <c r="T3" s="6"/>
      <c r="U3" s="23" t="str">
        <f>Data!$B3&amp;" "&amp;Data!$F3</f>
        <v>881 FB15PYE - FB18PGYE</v>
      </c>
      <c r="V3" s="23" t="str">
        <f>Data!$U3</f>
        <v>881 FB15PYE - FB18PGYE</v>
      </c>
      <c r="W3" s="23" t="str">
        <f>Data!$V3</f>
        <v>881 FB15PYE - FB18PGYE</v>
      </c>
      <c r="X3" s="23" t="str">
        <f>Data!$W3</f>
        <v>881 FB15PYE - FB18PGYE</v>
      </c>
      <c r="Y3" s="6" t="str">
        <f>CONCATENATE(Data!$C3,"_",Data!$AL3)</f>
        <v>Fam 175_Std</v>
      </c>
      <c r="Z3" s="22" t="str">
        <f t="array" ref="Z3">INDEX(Segment!$C$5:$C$89,MATCH(Data!$Y3,Segment!$B$5:$B$89,0))</f>
        <v>C1 1-3.5T - Standard and Premium</v>
      </c>
      <c r="AA3" s="6" t="s">
        <v>630</v>
      </c>
      <c r="AB3" s="6" t="s">
        <v>416</v>
      </c>
      <c r="AC3" s="24" t="s">
        <v>415</v>
      </c>
      <c r="AD3" s="24" t="s">
        <v>631</v>
      </c>
      <c r="AE3" s="6" t="s">
        <v>632</v>
      </c>
      <c r="AF3" s="6">
        <v>0.0</v>
      </c>
      <c r="AG3" s="6">
        <v>1.0</v>
      </c>
      <c r="AH3" s="6">
        <f>COUNTIFS(Data!$B$3:$B$305,Data!$B3)</f>
        <v>1</v>
      </c>
      <c r="AI3" s="6" t="str">
        <f>LEFT(Data!$B3,3)</f>
        <v>881</v>
      </c>
      <c r="AJ3" s="6" t="str">
        <f>IF(Data!$D3="Class 5 BT","BT",
     IF(OR(Data!$J3="Hangcha",Data!$J3="Ruyi",Data!$J3="Maximal",Data!$J3="Shanghai",Data!$J3="Staxx"),"Low",
     "Std"))</f>
        <v>Std</v>
      </c>
      <c r="AK3" s="6"/>
      <c r="AL3" s="6" t="str">
        <f>IF(Data!$AK3&lt;&gt;"",Data!$AK3,Data!$AJ3)</f>
        <v>Std</v>
      </c>
    </row>
    <row r="4" ht="12.0" customHeight="1">
      <c r="A4" s="6" t="s">
        <v>633</v>
      </c>
      <c r="B4" s="21" t="s">
        <v>21</v>
      </c>
      <c r="C4" s="6" t="s">
        <v>20</v>
      </c>
      <c r="D4" s="22" t="s">
        <v>19</v>
      </c>
      <c r="E4" s="6" t="s">
        <v>634</v>
      </c>
      <c r="F4" s="6" t="s">
        <v>635</v>
      </c>
      <c r="G4" s="23" t="str">
        <f t="array" ref="G4">INDEX(Family!$B$2:$B$69,MATCH(Data!$C4,Family!$A$2:$A$69,0))</f>
        <v>1-2 Ton Elec 4 Wheel</v>
      </c>
      <c r="H4" s="6" t="s">
        <v>636</v>
      </c>
      <c r="I4" s="6" t="s">
        <v>636</v>
      </c>
      <c r="J4" s="6" t="s">
        <v>636</v>
      </c>
      <c r="K4" s="6" t="s">
        <v>18</v>
      </c>
      <c r="L4" s="6" t="s">
        <v>626</v>
      </c>
      <c r="M4" s="6" t="s">
        <v>19</v>
      </c>
      <c r="N4" s="6" t="s">
        <v>627</v>
      </c>
      <c r="O4" s="6" t="s">
        <v>19</v>
      </c>
      <c r="P4" s="6" t="s">
        <v>628</v>
      </c>
      <c r="Q4" s="6" t="s">
        <v>637</v>
      </c>
      <c r="R4" s="6" t="s">
        <v>638</v>
      </c>
      <c r="S4" s="6" t="s">
        <v>639</v>
      </c>
      <c r="T4" s="6" t="s">
        <v>640</v>
      </c>
      <c r="U4" s="23" t="str">
        <f>Data!$B4&amp;" "&amp;Data!$F4</f>
        <v>114 E25-35Z,E40ZS</v>
      </c>
      <c r="V4" s="23" t="str">
        <f>Data!$U4</f>
        <v>114 E25-35Z,E40ZS</v>
      </c>
      <c r="W4" s="23" t="str">
        <f>Data!$V4</f>
        <v>114 E25-35Z,E40ZS</v>
      </c>
      <c r="X4" s="23" t="str">
        <f>Data!$W4</f>
        <v>114 E25-35Z,E40ZS</v>
      </c>
      <c r="Y4" s="6" t="str">
        <f>CONCATENATE(Data!$C4,"_",Data!$AL4)</f>
        <v>Fam 110_Std</v>
      </c>
      <c r="Z4" s="22" t="str">
        <f t="array" ref="Z4">INDEX(Segment!$C$5:$C$89,MATCH(Data!$Y4,Segment!$B$5:$B$89,0))</f>
        <v>C1 1-3.5T - Standard and Premium</v>
      </c>
      <c r="AA4" s="6" t="s">
        <v>630</v>
      </c>
      <c r="AB4" s="6" t="s">
        <v>416</v>
      </c>
      <c r="AC4" s="24" t="s">
        <v>415</v>
      </c>
      <c r="AD4" s="24" t="s">
        <v>631</v>
      </c>
      <c r="AE4" s="6" t="s">
        <v>632</v>
      </c>
      <c r="AF4" s="6" t="s">
        <v>641</v>
      </c>
      <c r="AG4" s="6">
        <v>2.0</v>
      </c>
      <c r="AH4" s="6">
        <f>COUNTIFS(Data!$B$3:$B$305,Data!$B4)</f>
        <v>1</v>
      </c>
      <c r="AI4" s="6" t="str">
        <f>LEFT(Data!$B4,3)</f>
        <v>114</v>
      </c>
      <c r="AJ4" s="6" t="str">
        <f>IF(Data!$D4="Class 5 BT","BT",
     IF(OR(Data!$J4="Hangcha",Data!$J4="Ruyi",Data!$J4="Maximal",Data!$J4="Shanghai",Data!$J4="Staxx"),"Low",
     "Std"))</f>
        <v>Std</v>
      </c>
      <c r="AK4" s="6"/>
      <c r="AL4" s="6" t="str">
        <f>IF(Data!$AK4&lt;&gt;"",Data!$AK4,Data!$AJ4)</f>
        <v>Std</v>
      </c>
    </row>
    <row r="5" ht="12.0" customHeight="1">
      <c r="A5" s="6" t="s">
        <v>642</v>
      </c>
      <c r="B5" s="21" t="s">
        <v>64</v>
      </c>
      <c r="C5" s="6" t="s">
        <v>63</v>
      </c>
      <c r="D5" s="22" t="s">
        <v>19</v>
      </c>
      <c r="E5" s="6" t="s">
        <v>634</v>
      </c>
      <c r="F5" s="6" t="s">
        <v>643</v>
      </c>
      <c r="G5" s="23" t="str">
        <f t="array" ref="G5">INDEX(Family!$B$2:$B$69,MATCH(Data!$C5,Family!$A$2:$A$69,0))</f>
        <v>1-2 Ton Electric DBB</v>
      </c>
      <c r="H5" s="6" t="s">
        <v>625</v>
      </c>
      <c r="I5" s="6" t="s">
        <v>625</v>
      </c>
      <c r="J5" s="6" t="s">
        <v>625</v>
      </c>
      <c r="K5" s="6" t="s">
        <v>18</v>
      </c>
      <c r="L5" s="6" t="s">
        <v>626</v>
      </c>
      <c r="M5" s="6" t="s">
        <v>19</v>
      </c>
      <c r="N5" s="6" t="s">
        <v>627</v>
      </c>
      <c r="O5" s="6" t="s">
        <v>19</v>
      </c>
      <c r="P5" s="6" t="s">
        <v>628</v>
      </c>
      <c r="Q5" s="6"/>
      <c r="R5" s="6" t="s">
        <v>629</v>
      </c>
      <c r="S5" s="6"/>
      <c r="T5" s="6"/>
      <c r="U5" s="23" t="str">
        <f>Data!$B5&amp;" "&amp;Data!$F5</f>
        <v>225 J1.5-1.75EX/HEX</v>
      </c>
      <c r="V5" s="23" t="str">
        <f>Data!$U5</f>
        <v>225 J1.5-1.75EX/HEX</v>
      </c>
      <c r="W5" s="23" t="str">
        <f>Data!$V5</f>
        <v>225 J1.5-1.75EX/HEX</v>
      </c>
      <c r="X5" s="23" t="str">
        <f>Data!$W5</f>
        <v>225 J1.5-1.75EX/HEX</v>
      </c>
      <c r="Y5" s="6" t="str">
        <f>CONCATENATE(Data!$C5,"_",Data!$AL5)</f>
        <v>Fam 175_Std</v>
      </c>
      <c r="Z5" s="22" t="str">
        <f t="array" ref="Z5">INDEX(Segment!$C$5:$C$89,MATCH(Data!$Y5,Segment!$B$5:$B$89,0))</f>
        <v>C1 1-3.5T - Standard and Premium</v>
      </c>
      <c r="AA5" s="6" t="s">
        <v>630</v>
      </c>
      <c r="AB5" s="6" t="s">
        <v>416</v>
      </c>
      <c r="AC5" s="24" t="s">
        <v>415</v>
      </c>
      <c r="AD5" s="24" t="s">
        <v>631</v>
      </c>
      <c r="AE5" s="6" t="s">
        <v>632</v>
      </c>
      <c r="AF5" s="6">
        <v>0.0</v>
      </c>
      <c r="AG5" s="6">
        <v>3.0</v>
      </c>
      <c r="AH5" s="6">
        <f>COUNTIFS(Data!$B$3:$B$305,Data!$B5)</f>
        <v>1</v>
      </c>
      <c r="AI5" s="6" t="str">
        <f>LEFT(Data!$B5,3)</f>
        <v>225</v>
      </c>
      <c r="AJ5" s="6" t="str">
        <f>IF(Data!$D5="Class 5 BT","BT",
     IF(OR(Data!$J5="Hangcha",Data!$J5="Ruyi",Data!$J5="Maximal",Data!$J5="Shanghai",Data!$J5="Staxx"),"Low",
     "Std"))</f>
        <v>Std</v>
      </c>
      <c r="AK5" s="6"/>
      <c r="AL5" s="6" t="str">
        <f>IF(Data!$AK5&lt;&gt;"",Data!$AK5,Data!$AJ5)</f>
        <v>Std</v>
      </c>
    </row>
    <row r="6" ht="12.0" customHeight="1">
      <c r="A6" s="6" t="s">
        <v>644</v>
      </c>
      <c r="B6" s="21" t="s">
        <v>22</v>
      </c>
      <c r="C6" s="6" t="s">
        <v>20</v>
      </c>
      <c r="D6" s="22" t="s">
        <v>19</v>
      </c>
      <c r="E6" s="6" t="s">
        <v>634</v>
      </c>
      <c r="F6" s="6" t="s">
        <v>645</v>
      </c>
      <c r="G6" s="23" t="str">
        <f t="array" ref="G6">INDEX(Family!$B$2:$B$69,MATCH(Data!$C6,Family!$A$2:$A$69,0))</f>
        <v>1-2 Ton Elec 4 Wheel</v>
      </c>
      <c r="H6" s="6" t="s">
        <v>636</v>
      </c>
      <c r="I6" s="6" t="s">
        <v>636</v>
      </c>
      <c r="J6" s="6" t="s">
        <v>636</v>
      </c>
      <c r="K6" s="6" t="s">
        <v>18</v>
      </c>
      <c r="L6" s="6" t="s">
        <v>626</v>
      </c>
      <c r="M6" s="6" t="s">
        <v>19</v>
      </c>
      <c r="N6" s="6" t="s">
        <v>627</v>
      </c>
      <c r="O6" s="6" t="s">
        <v>19</v>
      </c>
      <c r="P6" s="6" t="s">
        <v>628</v>
      </c>
      <c r="Q6" s="6" t="s">
        <v>646</v>
      </c>
      <c r="R6" s="6" t="s">
        <v>647</v>
      </c>
      <c r="S6" s="6" t="s">
        <v>648</v>
      </c>
      <c r="T6" s="6" t="s">
        <v>649</v>
      </c>
      <c r="U6" s="23" t="str">
        <f>Data!$B6&amp;" "&amp;Data!$F6</f>
        <v>269 E30XN</v>
      </c>
      <c r="V6" s="23" t="str">
        <f>Data!$U6</f>
        <v>269 E30XN</v>
      </c>
      <c r="W6" s="23" t="str">
        <f>Data!$V6</f>
        <v>269 E30XN</v>
      </c>
      <c r="X6" s="23" t="str">
        <f>Data!$W6</f>
        <v>269 E30XN</v>
      </c>
      <c r="Y6" s="6" t="str">
        <f>CONCATENATE(Data!$C6,"_",Data!$AL6)</f>
        <v>Fam 110_Std</v>
      </c>
      <c r="Z6" s="22" t="str">
        <f t="array" ref="Z6">INDEX(Segment!$C$5:$C$89,MATCH(Data!$Y6,Segment!$B$5:$B$89,0))</f>
        <v>C1 1-3.5T - Standard and Premium</v>
      </c>
      <c r="AA6" s="6" t="s">
        <v>630</v>
      </c>
      <c r="AB6" s="6" t="s">
        <v>416</v>
      </c>
      <c r="AC6" s="24" t="s">
        <v>415</v>
      </c>
      <c r="AD6" s="24" t="s">
        <v>631</v>
      </c>
      <c r="AE6" s="6" t="s">
        <v>632</v>
      </c>
      <c r="AF6" s="6" t="s">
        <v>641</v>
      </c>
      <c r="AG6" s="6">
        <v>4.0</v>
      </c>
      <c r="AH6" s="6">
        <f>COUNTIFS(Data!$B$3:$B$305,Data!$B6)</f>
        <v>1</v>
      </c>
      <c r="AI6" s="6" t="str">
        <f>LEFT(Data!$B6,3)</f>
        <v>269</v>
      </c>
      <c r="AJ6" s="6" t="str">
        <f>IF(Data!$D6="Class 5 BT","BT",
     IF(OR(Data!$J6="Hangcha",Data!$J6="Ruyi",Data!$J6="Maximal",Data!$J6="Shanghai",Data!$J6="Staxx"),"Low",
     "Std"))</f>
        <v>Std</v>
      </c>
      <c r="AK6" s="6"/>
      <c r="AL6" s="6" t="str">
        <f>IF(Data!$AK6&lt;&gt;"",Data!$AK6,Data!$AJ6)</f>
        <v>Std</v>
      </c>
    </row>
    <row r="7" ht="12.0" customHeight="1">
      <c r="A7" s="6" t="s">
        <v>650</v>
      </c>
      <c r="B7" s="21" t="s">
        <v>23</v>
      </c>
      <c r="C7" s="6" t="s">
        <v>20</v>
      </c>
      <c r="D7" s="22" t="s">
        <v>19</v>
      </c>
      <c r="E7" s="6" t="s">
        <v>623</v>
      </c>
      <c r="F7" s="6" t="s">
        <v>651</v>
      </c>
      <c r="G7" s="23" t="str">
        <f t="array" ref="G7">INDEX(Family!$B$2:$B$69,MATCH(Data!$C7,Family!$A$2:$A$69,0))</f>
        <v>1-2 Ton Elec 4 Wheel</v>
      </c>
      <c r="H7" s="6" t="s">
        <v>636</v>
      </c>
      <c r="I7" s="6" t="s">
        <v>636</v>
      </c>
      <c r="J7" s="6" t="s">
        <v>636</v>
      </c>
      <c r="K7" s="6" t="s">
        <v>18</v>
      </c>
      <c r="L7" s="6" t="s">
        <v>626</v>
      </c>
      <c r="M7" s="6" t="s">
        <v>19</v>
      </c>
      <c r="N7" s="6" t="s">
        <v>627</v>
      </c>
      <c r="O7" s="6" t="s">
        <v>19</v>
      </c>
      <c r="P7" s="6" t="s">
        <v>628</v>
      </c>
      <c r="Q7" s="6" t="s">
        <v>652</v>
      </c>
      <c r="R7" s="6" t="s">
        <v>638</v>
      </c>
      <c r="S7" s="6" t="s">
        <v>639</v>
      </c>
      <c r="T7" s="6" t="s">
        <v>640</v>
      </c>
      <c r="U7" s="23" t="str">
        <f>Data!$B7&amp;" "&amp;Data!$F7</f>
        <v>814 ERC030-040AH</v>
      </c>
      <c r="V7" s="23" t="str">
        <f>Data!$U7</f>
        <v>814 ERC030-040AH</v>
      </c>
      <c r="W7" s="23" t="str">
        <f>Data!$V7</f>
        <v>814 ERC030-040AH</v>
      </c>
      <c r="X7" s="23" t="str">
        <f>Data!$W7</f>
        <v>814 ERC030-040AH</v>
      </c>
      <c r="Y7" s="6" t="str">
        <f>CONCATENATE(Data!$C7,"_",Data!$AL7)</f>
        <v>Fam 110_Std</v>
      </c>
      <c r="Z7" s="22" t="str">
        <f t="array" ref="Z7">INDEX(Segment!$C$5:$C$89,MATCH(Data!$Y7,Segment!$B$5:$B$89,0))</f>
        <v>C1 1-3.5T - Standard and Premium</v>
      </c>
      <c r="AA7" s="6" t="s">
        <v>630</v>
      </c>
      <c r="AB7" s="6" t="s">
        <v>416</v>
      </c>
      <c r="AC7" s="24" t="s">
        <v>415</v>
      </c>
      <c r="AD7" s="24" t="s">
        <v>631</v>
      </c>
      <c r="AE7" s="6" t="s">
        <v>632</v>
      </c>
      <c r="AF7" s="6" t="s">
        <v>641</v>
      </c>
      <c r="AG7" s="6">
        <v>5.0</v>
      </c>
      <c r="AH7" s="6">
        <f>COUNTIFS(Data!$B$3:$B$305,Data!$B7)</f>
        <v>1</v>
      </c>
      <c r="AI7" s="6" t="str">
        <f>LEFT(Data!$B7,3)</f>
        <v>814</v>
      </c>
      <c r="AJ7" s="6" t="str">
        <f>IF(Data!$D7="Class 5 BT","BT",
     IF(OR(Data!$J7="Hangcha",Data!$J7="Ruyi",Data!$J7="Maximal",Data!$J7="Shanghai",Data!$J7="Staxx"),"Low",
     "Std"))</f>
        <v>Std</v>
      </c>
      <c r="AK7" s="6"/>
      <c r="AL7" s="6" t="str">
        <f>IF(Data!$AK7&lt;&gt;"",Data!$AK7,Data!$AJ7)</f>
        <v>Std</v>
      </c>
    </row>
    <row r="8" ht="12.0" customHeight="1">
      <c r="A8" s="6" t="s">
        <v>653</v>
      </c>
      <c r="B8" s="21" t="s">
        <v>24</v>
      </c>
      <c r="C8" s="6" t="s">
        <v>20</v>
      </c>
      <c r="D8" s="22" t="s">
        <v>19</v>
      </c>
      <c r="E8" s="6" t="s">
        <v>623</v>
      </c>
      <c r="F8" s="6" t="s">
        <v>653</v>
      </c>
      <c r="G8" s="23" t="str">
        <f t="array" ref="G8">INDEX(Family!$B$2:$B$69,MATCH(Data!$C8,Family!$A$2:$A$69,0))</f>
        <v>1-2 Ton Elec 4 Wheel</v>
      </c>
      <c r="H8" s="6" t="s">
        <v>636</v>
      </c>
      <c r="I8" s="6" t="s">
        <v>636</v>
      </c>
      <c r="J8" s="6" t="s">
        <v>636</v>
      </c>
      <c r="K8" s="6" t="s">
        <v>18</v>
      </c>
      <c r="L8" s="6" t="s">
        <v>626</v>
      </c>
      <c r="M8" s="6" t="s">
        <v>19</v>
      </c>
      <c r="N8" s="6" t="s">
        <v>627</v>
      </c>
      <c r="O8" s="6" t="s">
        <v>19</v>
      </c>
      <c r="P8" s="6" t="s">
        <v>628</v>
      </c>
      <c r="Q8" s="6" t="s">
        <v>654</v>
      </c>
      <c r="R8" s="6" t="s">
        <v>647</v>
      </c>
      <c r="S8" s="6" t="s">
        <v>648</v>
      </c>
      <c r="T8" s="6" t="s">
        <v>649</v>
      </c>
      <c r="U8" s="23" t="str">
        <f>Data!$B8&amp;" "&amp;Data!$F8</f>
        <v>969 ERC040VA</v>
      </c>
      <c r="V8" s="23" t="str">
        <f>Data!$U8</f>
        <v>969 ERC040VA</v>
      </c>
      <c r="W8" s="23" t="str">
        <f>Data!$V8</f>
        <v>969 ERC040VA</v>
      </c>
      <c r="X8" s="23" t="str">
        <f>Data!$W8</f>
        <v>969 ERC040VA</v>
      </c>
      <c r="Y8" s="6" t="str">
        <f>CONCATENATE(Data!$C8,"_",Data!$AL8)</f>
        <v>Fam 110_Std</v>
      </c>
      <c r="Z8" s="22" t="str">
        <f t="array" ref="Z8">INDEX(Segment!$C$5:$C$89,MATCH(Data!$Y8,Segment!$B$5:$B$89,0))</f>
        <v>C1 1-3.5T - Standard and Premium</v>
      </c>
      <c r="AA8" s="6" t="s">
        <v>630</v>
      </c>
      <c r="AB8" s="6" t="s">
        <v>416</v>
      </c>
      <c r="AC8" s="24" t="s">
        <v>415</v>
      </c>
      <c r="AD8" s="24" t="s">
        <v>631</v>
      </c>
      <c r="AE8" s="6" t="s">
        <v>632</v>
      </c>
      <c r="AF8" s="6" t="s">
        <v>641</v>
      </c>
      <c r="AG8" s="6">
        <v>6.0</v>
      </c>
      <c r="AH8" s="6">
        <f>COUNTIFS(Data!$B$3:$B$305,Data!$B8)</f>
        <v>1</v>
      </c>
      <c r="AI8" s="6" t="str">
        <f>LEFT(Data!$B8,3)</f>
        <v>969</v>
      </c>
      <c r="AJ8" s="6" t="str">
        <f>IF(Data!$D8="Class 5 BT","BT",
     IF(OR(Data!$J8="Hangcha",Data!$J8="Ruyi",Data!$J8="Maximal",Data!$J8="Shanghai",Data!$J8="Staxx"),"Low",
     "Std"))</f>
        <v>Std</v>
      </c>
      <c r="AK8" s="6"/>
      <c r="AL8" s="6" t="str">
        <f>IF(Data!$AK8&lt;&gt;"",Data!$AK8,Data!$AJ8)</f>
        <v>Std</v>
      </c>
    </row>
    <row r="9" ht="12.0" customHeight="1">
      <c r="A9" s="6" t="s">
        <v>655</v>
      </c>
      <c r="B9" s="21" t="s">
        <v>33</v>
      </c>
      <c r="C9" s="6" t="s">
        <v>32</v>
      </c>
      <c r="D9" s="22" t="s">
        <v>19</v>
      </c>
      <c r="E9" s="6" t="s">
        <v>634</v>
      </c>
      <c r="F9" s="6" t="s">
        <v>656</v>
      </c>
      <c r="G9" s="23" t="str">
        <f t="array" ref="G9">INDEX(Family!$B$2:$B$69,MATCH(Data!$C9,Family!$A$2:$A$69,0))</f>
        <v>2-3 Ton Elec 4 Wheel</v>
      </c>
      <c r="H9" s="6" t="s">
        <v>636</v>
      </c>
      <c r="I9" s="6" t="s">
        <v>636</v>
      </c>
      <c r="J9" s="6" t="s">
        <v>636</v>
      </c>
      <c r="K9" s="6" t="s">
        <v>18</v>
      </c>
      <c r="L9" s="6" t="s">
        <v>626</v>
      </c>
      <c r="M9" s="6" t="s">
        <v>19</v>
      </c>
      <c r="N9" s="6" t="s">
        <v>627</v>
      </c>
      <c r="O9" s="6" t="s">
        <v>19</v>
      </c>
      <c r="P9" s="6" t="s">
        <v>628</v>
      </c>
      <c r="Q9" s="6"/>
      <c r="R9" s="6" t="s">
        <v>629</v>
      </c>
      <c r="S9" s="6"/>
      <c r="T9" s="6"/>
      <c r="U9" s="23" t="str">
        <f>Data!$B9&amp;" "&amp;Data!$F9</f>
        <v>021 E40-60XM2G</v>
      </c>
      <c r="V9" s="23" t="str">
        <f>Data!$U9</f>
        <v>021 E40-60XM2G</v>
      </c>
      <c r="W9" s="23" t="str">
        <f>Data!$V9</f>
        <v>021 E40-60XM2G</v>
      </c>
      <c r="X9" s="23" t="str">
        <f>Data!$W9</f>
        <v>021 E40-60XM2G</v>
      </c>
      <c r="Y9" s="6" t="str">
        <f>CONCATENATE(Data!$C9,"_",Data!$AL9)</f>
        <v>Fam 120_Std</v>
      </c>
      <c r="Z9" s="22" t="str">
        <f t="array" ref="Z9">INDEX(Segment!$C$5:$C$89,MATCH(Data!$Y9,Segment!$B$5:$B$89,0))</f>
        <v>C1 1-3.5T - Standard and Premium</v>
      </c>
      <c r="AA9" s="6" t="s">
        <v>630</v>
      </c>
      <c r="AB9" s="6" t="s">
        <v>416</v>
      </c>
      <c r="AC9" s="24" t="s">
        <v>415</v>
      </c>
      <c r="AD9" s="24" t="s">
        <v>631</v>
      </c>
      <c r="AE9" s="6" t="s">
        <v>632</v>
      </c>
      <c r="AF9" s="6" t="s">
        <v>641</v>
      </c>
      <c r="AG9" s="6">
        <v>7.0</v>
      </c>
      <c r="AH9" s="6">
        <f>COUNTIFS(Data!$B$3:$B$305,Data!$B9)</f>
        <v>1</v>
      </c>
      <c r="AI9" s="6" t="str">
        <f>LEFT(Data!$B9,3)</f>
        <v>021</v>
      </c>
      <c r="AJ9" s="6" t="str">
        <f>IF(Data!$D9="Class 5 BT","BT",
     IF(OR(Data!$J9="Hangcha",Data!$J9="Ruyi",Data!$J9="Maximal",Data!$J9="Shanghai",Data!$J9="Staxx"),"Low",
     "Std"))</f>
        <v>Std</v>
      </c>
      <c r="AK9" s="6"/>
      <c r="AL9" s="6" t="str">
        <f>IF(Data!$AK9&lt;&gt;"",Data!$AK9,Data!$AJ9)</f>
        <v>Std</v>
      </c>
    </row>
    <row r="10" ht="12.0" customHeight="1">
      <c r="A10" s="6" t="s">
        <v>657</v>
      </c>
      <c r="B10" s="21" t="s">
        <v>34</v>
      </c>
      <c r="C10" s="6" t="s">
        <v>32</v>
      </c>
      <c r="D10" s="22" t="s">
        <v>19</v>
      </c>
      <c r="E10" s="6" t="s">
        <v>634</v>
      </c>
      <c r="F10" s="6" t="s">
        <v>658</v>
      </c>
      <c r="G10" s="23" t="str">
        <f t="array" ref="G10">INDEX(Family!$B$2:$B$69,MATCH(Data!$C10,Family!$A$2:$A$69,0))</f>
        <v>2-3 Ton Elec 4 Wheel</v>
      </c>
      <c r="H10" s="6" t="s">
        <v>636</v>
      </c>
      <c r="I10" s="6" t="s">
        <v>636</v>
      </c>
      <c r="J10" s="6" t="s">
        <v>636</v>
      </c>
      <c r="K10" s="6" t="s">
        <v>18</v>
      </c>
      <c r="L10" s="6" t="s">
        <v>626</v>
      </c>
      <c r="M10" s="6" t="s">
        <v>19</v>
      </c>
      <c r="N10" s="6" t="s">
        <v>627</v>
      </c>
      <c r="O10" s="6" t="s">
        <v>19</v>
      </c>
      <c r="P10" s="6" t="s">
        <v>628</v>
      </c>
      <c r="Q10" s="6" t="s">
        <v>659</v>
      </c>
      <c r="R10" s="6" t="s">
        <v>660</v>
      </c>
      <c r="S10" s="6" t="s">
        <v>661</v>
      </c>
      <c r="T10" s="6"/>
      <c r="U10" s="23" t="str">
        <f>Data!$B10&amp;" "&amp;Data!$F10</f>
        <v>108 E45-65Z</v>
      </c>
      <c r="V10" s="23" t="str">
        <f>Data!$U10</f>
        <v>108 E45-65Z</v>
      </c>
      <c r="W10" s="23" t="str">
        <f>Data!$V10</f>
        <v>108 E45-65Z</v>
      </c>
      <c r="X10" s="23" t="str">
        <f>Data!$W10</f>
        <v>108 E45-65Z</v>
      </c>
      <c r="Y10" s="6" t="str">
        <f>CONCATENATE(Data!$C10,"_",Data!$AL10)</f>
        <v>Fam 120_Std</v>
      </c>
      <c r="Z10" s="22" t="str">
        <f t="array" ref="Z10">INDEX(Segment!$C$5:$C$89,MATCH(Data!$Y10,Segment!$B$5:$B$89,0))</f>
        <v>C1 1-3.5T - Standard and Premium</v>
      </c>
      <c r="AA10" s="6" t="s">
        <v>630</v>
      </c>
      <c r="AB10" s="6" t="s">
        <v>416</v>
      </c>
      <c r="AC10" s="24" t="s">
        <v>415</v>
      </c>
      <c r="AD10" s="24" t="s">
        <v>631</v>
      </c>
      <c r="AE10" s="6" t="s">
        <v>632</v>
      </c>
      <c r="AF10" s="6" t="s">
        <v>641</v>
      </c>
      <c r="AG10" s="6">
        <v>8.0</v>
      </c>
      <c r="AH10" s="6">
        <f>COUNTIFS(Data!$B$3:$B$305,Data!$B10)</f>
        <v>1</v>
      </c>
      <c r="AI10" s="6" t="str">
        <f>LEFT(Data!$B10,3)</f>
        <v>108</v>
      </c>
      <c r="AJ10" s="6" t="str">
        <f>IF(Data!$D10="Class 5 BT","BT",
     IF(OR(Data!$J10="Hangcha",Data!$J10="Ruyi",Data!$J10="Maximal",Data!$J10="Shanghai",Data!$J10="Staxx"),"Low",
     "Std"))</f>
        <v>Std</v>
      </c>
      <c r="AK10" s="6"/>
      <c r="AL10" s="6" t="str">
        <f>IF(Data!$AK10&lt;&gt;"",Data!$AK10,Data!$AJ10)</f>
        <v>Std</v>
      </c>
    </row>
    <row r="11" ht="12.0" customHeight="1">
      <c r="A11" s="6" t="s">
        <v>662</v>
      </c>
      <c r="B11" s="21" t="s">
        <v>35</v>
      </c>
      <c r="C11" s="6" t="s">
        <v>32</v>
      </c>
      <c r="D11" s="22" t="s">
        <v>19</v>
      </c>
      <c r="E11" s="6" t="s">
        <v>634</v>
      </c>
      <c r="F11" s="6" t="s">
        <v>663</v>
      </c>
      <c r="G11" s="23" t="str">
        <f t="array" ref="G11">INDEX(Family!$B$2:$B$69,MATCH(Data!$C11,Family!$A$2:$A$69,0))</f>
        <v>2-3 Ton Elec 4 Wheel</v>
      </c>
      <c r="H11" s="6" t="s">
        <v>636</v>
      </c>
      <c r="I11" s="6" t="s">
        <v>636</v>
      </c>
      <c r="J11" s="6" t="s">
        <v>636</v>
      </c>
      <c r="K11" s="6" t="s">
        <v>18</v>
      </c>
      <c r="L11" s="6" t="s">
        <v>626</v>
      </c>
      <c r="M11" s="6" t="s">
        <v>19</v>
      </c>
      <c r="N11" s="6" t="s">
        <v>627</v>
      </c>
      <c r="O11" s="6" t="s">
        <v>19</v>
      </c>
      <c r="P11" s="6" t="s">
        <v>628</v>
      </c>
      <c r="Q11" s="6" t="s">
        <v>664</v>
      </c>
      <c r="R11" s="6" t="s">
        <v>665</v>
      </c>
      <c r="S11" s="6" t="s">
        <v>666</v>
      </c>
      <c r="T11" s="6" t="s">
        <v>667</v>
      </c>
      <c r="U11" s="23" t="str">
        <f>Data!$B11&amp;" "&amp;Data!$F11</f>
        <v>268 E45-70XN</v>
      </c>
      <c r="V11" s="23" t="str">
        <f>Data!$U11</f>
        <v>268 E45-70XN</v>
      </c>
      <c r="W11" s="23" t="str">
        <f>Data!$V11</f>
        <v>268 E45-70XN</v>
      </c>
      <c r="X11" s="23" t="str">
        <f>Data!$W11</f>
        <v>268 E45-70XN</v>
      </c>
      <c r="Y11" s="6" t="str">
        <f>CONCATENATE(Data!$C11,"_",Data!$AL11)</f>
        <v>Fam 120_Std</v>
      </c>
      <c r="Z11" s="22" t="str">
        <f t="array" ref="Z11">INDEX(Segment!$C$5:$C$89,MATCH(Data!$Y11,Segment!$B$5:$B$89,0))</f>
        <v>C1 1-3.5T - Standard and Premium</v>
      </c>
      <c r="AA11" s="6" t="s">
        <v>630</v>
      </c>
      <c r="AB11" s="6" t="s">
        <v>416</v>
      </c>
      <c r="AC11" s="24" t="s">
        <v>415</v>
      </c>
      <c r="AD11" s="24" t="s">
        <v>631</v>
      </c>
      <c r="AE11" s="6" t="s">
        <v>632</v>
      </c>
      <c r="AF11" s="6">
        <v>0.0</v>
      </c>
      <c r="AG11" s="6">
        <v>9.0</v>
      </c>
      <c r="AH11" s="6">
        <f>COUNTIFS(Data!$B$3:$B$305,Data!$B11)</f>
        <v>1</v>
      </c>
      <c r="AI11" s="6" t="str">
        <f>LEFT(Data!$B11,3)</f>
        <v>268</v>
      </c>
      <c r="AJ11" s="6" t="str">
        <f>IF(Data!$D11="Class 5 BT","BT",
     IF(OR(Data!$J11="Hangcha",Data!$J11="Ruyi",Data!$J11="Maximal",Data!$J11="Shanghai",Data!$J11="Staxx"),"Low",
     "Std"))</f>
        <v>Std</v>
      </c>
      <c r="AK11" s="6"/>
      <c r="AL11" s="6" t="str">
        <f>IF(Data!$AK11&lt;&gt;"",Data!$AK11,Data!$AJ11)</f>
        <v>Std</v>
      </c>
    </row>
    <row r="12" ht="12.0" customHeight="1">
      <c r="A12" s="6" t="s">
        <v>668</v>
      </c>
      <c r="B12" s="21" t="s">
        <v>36</v>
      </c>
      <c r="C12" s="6" t="s">
        <v>32</v>
      </c>
      <c r="D12" s="22" t="s">
        <v>19</v>
      </c>
      <c r="E12" s="6" t="s">
        <v>623</v>
      </c>
      <c r="F12" s="6" t="s">
        <v>669</v>
      </c>
      <c r="G12" s="23" t="str">
        <f t="array" ref="G12">INDEX(Family!$B$2:$B$69,MATCH(Data!$C12,Family!$A$2:$A$69,0))</f>
        <v>2-3 Ton Elec 4 Wheel</v>
      </c>
      <c r="H12" s="6" t="s">
        <v>636</v>
      </c>
      <c r="I12" s="6" t="s">
        <v>636</v>
      </c>
      <c r="J12" s="6" t="s">
        <v>636</v>
      </c>
      <c r="K12" s="6" t="s">
        <v>18</v>
      </c>
      <c r="L12" s="6" t="s">
        <v>626</v>
      </c>
      <c r="M12" s="6" t="s">
        <v>19</v>
      </c>
      <c r="N12" s="6" t="s">
        <v>627</v>
      </c>
      <c r="O12" s="6" t="s">
        <v>19</v>
      </c>
      <c r="P12" s="6" t="s">
        <v>628</v>
      </c>
      <c r="Q12" s="6"/>
      <c r="R12" s="6" t="s">
        <v>629</v>
      </c>
      <c r="S12" s="6"/>
      <c r="T12" s="6"/>
      <c r="U12" s="23" t="str">
        <f>Data!$B12&amp;" "&amp;Data!$F12</f>
        <v>908 ERC040-065GH</v>
      </c>
      <c r="V12" s="23" t="str">
        <f>Data!$U12</f>
        <v>908 ERC040-065GH</v>
      </c>
      <c r="W12" s="23" t="str">
        <f>Data!$V12</f>
        <v>908 ERC040-065GH</v>
      </c>
      <c r="X12" s="23" t="str">
        <f>Data!$W12</f>
        <v>908 ERC040-065GH</v>
      </c>
      <c r="Y12" s="6" t="str">
        <f>CONCATENATE(Data!$C12,"_",Data!$AL12)</f>
        <v>Fam 120_Std</v>
      </c>
      <c r="Z12" s="22" t="str">
        <f t="array" ref="Z12">INDEX(Segment!$C$5:$C$89,MATCH(Data!$Y12,Segment!$B$5:$B$89,0))</f>
        <v>C1 1-3.5T - Standard and Premium</v>
      </c>
      <c r="AA12" s="6" t="s">
        <v>630</v>
      </c>
      <c r="AB12" s="6" t="s">
        <v>416</v>
      </c>
      <c r="AC12" s="24" t="s">
        <v>415</v>
      </c>
      <c r="AD12" s="24" t="s">
        <v>631</v>
      </c>
      <c r="AE12" s="6" t="s">
        <v>632</v>
      </c>
      <c r="AF12" s="6" t="s">
        <v>641</v>
      </c>
      <c r="AG12" s="6">
        <v>10.0</v>
      </c>
      <c r="AH12" s="6">
        <f>COUNTIFS(Data!$B$3:$B$305,Data!$B12)</f>
        <v>1</v>
      </c>
      <c r="AI12" s="6" t="str">
        <f>LEFT(Data!$B12,3)</f>
        <v>908</v>
      </c>
      <c r="AJ12" s="6" t="str">
        <f>IF(Data!$D12="Class 5 BT","BT",
     IF(OR(Data!$J12="Hangcha",Data!$J12="Ruyi",Data!$J12="Maximal",Data!$J12="Shanghai",Data!$J12="Staxx"),"Low",
     "Std"))</f>
        <v>Std</v>
      </c>
      <c r="AK12" s="6"/>
      <c r="AL12" s="6" t="str">
        <f>IF(Data!$AK12&lt;&gt;"",Data!$AK12,Data!$AJ12)</f>
        <v>Std</v>
      </c>
    </row>
    <row r="13" ht="12.0" customHeight="1">
      <c r="A13" s="6" t="s">
        <v>670</v>
      </c>
      <c r="B13" s="21" t="s">
        <v>37</v>
      </c>
      <c r="C13" s="6" t="s">
        <v>32</v>
      </c>
      <c r="D13" s="22" t="s">
        <v>19</v>
      </c>
      <c r="E13" s="6" t="s">
        <v>623</v>
      </c>
      <c r="F13" s="6" t="s">
        <v>671</v>
      </c>
      <c r="G13" s="23" t="str">
        <f t="array" ref="G13">INDEX(Family!$B$2:$B$69,MATCH(Data!$C13,Family!$A$2:$A$69,0))</f>
        <v>2-3 Ton Elec 4 Wheel</v>
      </c>
      <c r="H13" s="6" t="s">
        <v>636</v>
      </c>
      <c r="I13" s="6" t="s">
        <v>636</v>
      </c>
      <c r="J13" s="6" t="s">
        <v>636</v>
      </c>
      <c r="K13" s="6" t="s">
        <v>18</v>
      </c>
      <c r="L13" s="6" t="s">
        <v>626</v>
      </c>
      <c r="M13" s="6" t="s">
        <v>19</v>
      </c>
      <c r="N13" s="6" t="s">
        <v>627</v>
      </c>
      <c r="O13" s="6" t="s">
        <v>19</v>
      </c>
      <c r="P13" s="6" t="s">
        <v>628</v>
      </c>
      <c r="Q13" s="6" t="s">
        <v>672</v>
      </c>
      <c r="R13" s="6" t="s">
        <v>665</v>
      </c>
      <c r="S13" s="6" t="s">
        <v>666</v>
      </c>
      <c r="T13" s="6" t="s">
        <v>667</v>
      </c>
      <c r="U13" s="23" t="str">
        <f>Data!$B13&amp;" "&amp;Data!$F13</f>
        <v>968 ERC045-070VG</v>
      </c>
      <c r="V13" s="23" t="str">
        <f>Data!$U13</f>
        <v>968 ERC045-070VG</v>
      </c>
      <c r="W13" s="23" t="str">
        <f>Data!$V13</f>
        <v>968 ERC045-070VG</v>
      </c>
      <c r="X13" s="23" t="str">
        <f>Data!$W13</f>
        <v>968 ERC045-070VG</v>
      </c>
      <c r="Y13" s="6" t="str">
        <f>CONCATENATE(Data!$C13,"_",Data!$AL13)</f>
        <v>Fam 120_Std</v>
      </c>
      <c r="Z13" s="22" t="str">
        <f t="array" ref="Z13">INDEX(Segment!$C$5:$C$89,MATCH(Data!$Y13,Segment!$B$5:$B$89,0))</f>
        <v>C1 1-3.5T - Standard and Premium</v>
      </c>
      <c r="AA13" s="6" t="s">
        <v>630</v>
      </c>
      <c r="AB13" s="6" t="s">
        <v>416</v>
      </c>
      <c r="AC13" s="24" t="s">
        <v>415</v>
      </c>
      <c r="AD13" s="24" t="s">
        <v>631</v>
      </c>
      <c r="AE13" s="6" t="s">
        <v>632</v>
      </c>
      <c r="AF13" s="6">
        <v>0.0</v>
      </c>
      <c r="AG13" s="6">
        <v>11.0</v>
      </c>
      <c r="AH13" s="6">
        <f>COUNTIFS(Data!$B$3:$B$305,Data!$B13)</f>
        <v>1</v>
      </c>
      <c r="AI13" s="6" t="str">
        <f>LEFT(Data!$B13,3)</f>
        <v>968</v>
      </c>
      <c r="AJ13" s="6" t="str">
        <f>IF(Data!$D13="Class 5 BT","BT",
     IF(OR(Data!$J13="Hangcha",Data!$J13="Ruyi",Data!$J13="Maximal",Data!$J13="Shanghai",Data!$J13="Staxx"),"Low",
     "Std"))</f>
        <v>Std</v>
      </c>
      <c r="AK13" s="6"/>
      <c r="AL13" s="6" t="str">
        <f>IF(Data!$AK13&lt;&gt;"",Data!$AK13,Data!$AJ13)</f>
        <v>Std</v>
      </c>
    </row>
    <row r="14" ht="12.0" customHeight="1">
      <c r="A14" s="6" t="s">
        <v>673</v>
      </c>
      <c r="B14" s="21" t="s">
        <v>43</v>
      </c>
      <c r="C14" s="6" t="s">
        <v>42</v>
      </c>
      <c r="D14" s="22" t="s">
        <v>19</v>
      </c>
      <c r="E14" s="6" t="s">
        <v>634</v>
      </c>
      <c r="F14" s="6" t="s">
        <v>674</v>
      </c>
      <c r="G14" s="23" t="str">
        <f t="array" ref="G14">INDEX(Family!$B$2:$B$69,MATCH(Data!$C14,Family!$A$2:$A$69,0))</f>
        <v>3.2-5.5 Ton Elec 4Wh</v>
      </c>
      <c r="H14" s="6" t="s">
        <v>636</v>
      </c>
      <c r="I14" s="6" t="s">
        <v>636</v>
      </c>
      <c r="J14" s="6" t="s">
        <v>636</v>
      </c>
      <c r="K14" s="6" t="s">
        <v>18</v>
      </c>
      <c r="L14" s="6" t="s">
        <v>626</v>
      </c>
      <c r="M14" s="6" t="s">
        <v>19</v>
      </c>
      <c r="N14" s="6" t="s">
        <v>627</v>
      </c>
      <c r="O14" s="6" t="s">
        <v>19</v>
      </c>
      <c r="P14" s="6" t="s">
        <v>628</v>
      </c>
      <c r="Q14" s="6" t="s">
        <v>675</v>
      </c>
      <c r="R14" s="6" t="s">
        <v>676</v>
      </c>
      <c r="S14" s="6" t="s">
        <v>677</v>
      </c>
      <c r="T14" s="6" t="s">
        <v>678</v>
      </c>
      <c r="U14" s="23" t="str">
        <f>Data!$B14&amp;" "&amp;Data!$F14</f>
        <v>098 E70-120Z</v>
      </c>
      <c r="V14" s="23" t="str">
        <f>Data!$U14</f>
        <v>098 E70-120Z</v>
      </c>
      <c r="W14" s="23" t="str">
        <f>Data!$V14</f>
        <v>098 E70-120Z</v>
      </c>
      <c r="X14" s="23" t="str">
        <f>Data!$W14</f>
        <v>098 E70-120Z</v>
      </c>
      <c r="Y14" s="6" t="str">
        <f>CONCATENATE(Data!$C14,"_",Data!$AL14)</f>
        <v>Fam 130_Std</v>
      </c>
      <c r="Z14" s="22" t="str">
        <f t="array" ref="Z14">INDEX(Segment!$C$5:$C$89,MATCH(Data!$Y14,Segment!$B$5:$B$89,0))</f>
        <v>C1 4-9T - Standard and Premium</v>
      </c>
      <c r="AA14" s="6" t="s">
        <v>630</v>
      </c>
      <c r="AB14" s="6" t="s">
        <v>416</v>
      </c>
      <c r="AC14" s="24" t="s">
        <v>415</v>
      </c>
      <c r="AD14" s="24" t="s">
        <v>631</v>
      </c>
      <c r="AE14" s="6" t="s">
        <v>632</v>
      </c>
      <c r="AF14" s="6" t="s">
        <v>641</v>
      </c>
      <c r="AG14" s="6">
        <v>12.0</v>
      </c>
      <c r="AH14" s="6">
        <f>COUNTIFS(Data!$B$3:$B$305,Data!$B14)</f>
        <v>1</v>
      </c>
      <c r="AI14" s="6" t="str">
        <f>LEFT(Data!$B14,3)</f>
        <v>098</v>
      </c>
      <c r="AJ14" s="6" t="str">
        <f>IF(Data!$D14="Class 5 BT","BT",
     IF(OR(Data!$J14="Hangcha",Data!$J14="Ruyi",Data!$J14="Maximal",Data!$J14="Shanghai",Data!$J14="Staxx"),"Low",
     "Std"))</f>
        <v>Std</v>
      </c>
      <c r="AK14" s="6"/>
      <c r="AL14" s="6" t="str">
        <f>IF(Data!$AK14&lt;&gt;"",Data!$AK14,Data!$AJ14)</f>
        <v>Std</v>
      </c>
    </row>
    <row r="15" ht="12.0" customHeight="1">
      <c r="A15" s="6" t="s">
        <v>679</v>
      </c>
      <c r="B15" s="21" t="s">
        <v>44</v>
      </c>
      <c r="C15" s="6" t="s">
        <v>42</v>
      </c>
      <c r="D15" s="22" t="s">
        <v>19</v>
      </c>
      <c r="E15" s="6" t="s">
        <v>634</v>
      </c>
      <c r="F15" s="6" t="s">
        <v>680</v>
      </c>
      <c r="G15" s="23" t="str">
        <f t="array" ref="G15">INDEX(Family!$B$2:$B$69,MATCH(Data!$C15,Family!$A$2:$A$69,0))</f>
        <v>3.2-5.5 Ton Elec 4Wh</v>
      </c>
      <c r="H15" s="6" t="s">
        <v>636</v>
      </c>
      <c r="I15" s="6" t="s">
        <v>636</v>
      </c>
      <c r="J15" s="6" t="s">
        <v>636</v>
      </c>
      <c r="K15" s="6" t="s">
        <v>18</v>
      </c>
      <c r="L15" s="6" t="s">
        <v>626</v>
      </c>
      <c r="M15" s="6" t="s">
        <v>19</v>
      </c>
      <c r="N15" s="6" t="s">
        <v>627</v>
      </c>
      <c r="O15" s="6" t="s">
        <v>19</v>
      </c>
      <c r="P15" s="6" t="s">
        <v>628</v>
      </c>
      <c r="Q15" s="6" t="s">
        <v>681</v>
      </c>
      <c r="R15" s="6" t="s">
        <v>676</v>
      </c>
      <c r="S15" s="6" t="s">
        <v>682</v>
      </c>
      <c r="T15" s="6" t="s">
        <v>683</v>
      </c>
      <c r="U15" s="23" t="str">
        <f>Data!$B15&amp;" "&amp;Data!$F15</f>
        <v>099 E70-120XN</v>
      </c>
      <c r="V15" s="23" t="str">
        <f>Data!$U15</f>
        <v>099 E70-120XN</v>
      </c>
      <c r="W15" s="23" t="str">
        <f>Data!$V15</f>
        <v>099 E70-120XN</v>
      </c>
      <c r="X15" s="23" t="str">
        <f>Data!$W15</f>
        <v>099 E70-120XN</v>
      </c>
      <c r="Y15" s="6" t="str">
        <f>CONCATENATE(Data!$C15,"_",Data!$AL15)</f>
        <v>Fam 130_Std</v>
      </c>
      <c r="Z15" s="22" t="str">
        <f t="array" ref="Z15">INDEX(Segment!$C$5:$C$89,MATCH(Data!$Y15,Segment!$B$5:$B$89,0))</f>
        <v>C1 4-9T - Standard and Premium</v>
      </c>
      <c r="AA15" s="6" t="s">
        <v>630</v>
      </c>
      <c r="AB15" s="6" t="s">
        <v>421</v>
      </c>
      <c r="AC15" s="24" t="s">
        <v>420</v>
      </c>
      <c r="AD15" s="24" t="s">
        <v>631</v>
      </c>
      <c r="AE15" s="6" t="s">
        <v>632</v>
      </c>
      <c r="AF15" s="6">
        <v>0.0</v>
      </c>
      <c r="AG15" s="6">
        <v>13.0</v>
      </c>
      <c r="AH15" s="6">
        <f>COUNTIFS(Data!$B$3:$B$305,Data!$B15)</f>
        <v>1</v>
      </c>
      <c r="AI15" s="6" t="str">
        <f>LEFT(Data!$B15,3)</f>
        <v>099</v>
      </c>
      <c r="AJ15" s="6" t="str">
        <f>IF(Data!$D15="Class 5 BT","BT",
     IF(OR(Data!$J15="Hangcha",Data!$J15="Ruyi",Data!$J15="Maximal",Data!$J15="Shanghai",Data!$J15="Staxx"),"Low",
     "Std"))</f>
        <v>Std</v>
      </c>
      <c r="AK15" s="6"/>
      <c r="AL15" s="6" t="str">
        <f>IF(Data!$AK15&lt;&gt;"",Data!$AK15,Data!$AJ15)</f>
        <v>Std</v>
      </c>
    </row>
    <row r="16" ht="12.0" customHeight="1">
      <c r="A16" s="6" t="s">
        <v>684</v>
      </c>
      <c r="B16" s="21" t="s">
        <v>45</v>
      </c>
      <c r="C16" s="6" t="s">
        <v>42</v>
      </c>
      <c r="D16" s="22" t="s">
        <v>19</v>
      </c>
      <c r="E16" s="6" t="s">
        <v>623</v>
      </c>
      <c r="F16" s="6" t="s">
        <v>685</v>
      </c>
      <c r="G16" s="23" t="str">
        <f t="array" ref="G16">INDEX(Family!$B$2:$B$69,MATCH(Data!$C16,Family!$A$2:$A$69,0))</f>
        <v>3.2-5.5 Ton Elec 4Wh</v>
      </c>
      <c r="H16" s="6" t="s">
        <v>636</v>
      </c>
      <c r="I16" s="6" t="s">
        <v>636</v>
      </c>
      <c r="J16" s="6" t="s">
        <v>636</v>
      </c>
      <c r="K16" s="6" t="s">
        <v>18</v>
      </c>
      <c r="L16" s="6" t="s">
        <v>626</v>
      </c>
      <c r="M16" s="6" t="s">
        <v>19</v>
      </c>
      <c r="N16" s="6" t="s">
        <v>627</v>
      </c>
      <c r="O16" s="6" t="s">
        <v>19</v>
      </c>
      <c r="P16" s="6" t="s">
        <v>628</v>
      </c>
      <c r="Q16" s="6" t="s">
        <v>686</v>
      </c>
      <c r="R16" s="6" t="s">
        <v>676</v>
      </c>
      <c r="S16" s="6" t="s">
        <v>677</v>
      </c>
      <c r="T16" s="6" t="s">
        <v>678</v>
      </c>
      <c r="U16" s="23" t="str">
        <f>Data!$B16&amp;" "&amp;Data!$F16</f>
        <v>839 ERC070-120HH</v>
      </c>
      <c r="V16" s="23" t="str">
        <f>Data!$U16</f>
        <v>839 ERC070-120HH</v>
      </c>
      <c r="W16" s="23" t="str">
        <f>Data!$V16</f>
        <v>839 ERC070-120HH</v>
      </c>
      <c r="X16" s="23" t="str">
        <f>Data!$W16</f>
        <v>839 ERC070-120HH</v>
      </c>
      <c r="Y16" s="6" t="str">
        <f>CONCATENATE(Data!$C16,"_",Data!$AL16)</f>
        <v>Fam 130_Std</v>
      </c>
      <c r="Z16" s="22" t="str">
        <f t="array" ref="Z16">INDEX(Segment!$C$5:$C$89,MATCH(Data!$Y16,Segment!$B$5:$B$89,0))</f>
        <v>C1 4-9T - Standard and Premium</v>
      </c>
      <c r="AA16" s="6" t="s">
        <v>630</v>
      </c>
      <c r="AB16" s="6" t="s">
        <v>416</v>
      </c>
      <c r="AC16" s="24" t="s">
        <v>415</v>
      </c>
      <c r="AD16" s="24" t="s">
        <v>631</v>
      </c>
      <c r="AE16" s="6" t="s">
        <v>632</v>
      </c>
      <c r="AF16" s="6" t="s">
        <v>641</v>
      </c>
      <c r="AG16" s="6">
        <v>14.0</v>
      </c>
      <c r="AH16" s="6">
        <f>COUNTIFS(Data!$B$3:$B$305,Data!$B16)</f>
        <v>1</v>
      </c>
      <c r="AI16" s="6" t="str">
        <f>LEFT(Data!$B16,3)</f>
        <v>839</v>
      </c>
      <c r="AJ16" s="6" t="str">
        <f>IF(Data!$D16="Class 5 BT","BT",
     IF(OR(Data!$J16="Hangcha",Data!$J16="Ruyi",Data!$J16="Maximal",Data!$J16="Shanghai",Data!$J16="Staxx"),"Low",
     "Std"))</f>
        <v>Std</v>
      </c>
      <c r="AK16" s="6"/>
      <c r="AL16" s="6" t="str">
        <f>IF(Data!$AK16&lt;&gt;"",Data!$AK16,Data!$AJ16)</f>
        <v>Std</v>
      </c>
    </row>
    <row r="17" ht="12.0" customHeight="1">
      <c r="A17" s="6" t="s">
        <v>687</v>
      </c>
      <c r="B17" s="21" t="s">
        <v>48</v>
      </c>
      <c r="C17" s="6" t="s">
        <v>47</v>
      </c>
      <c r="D17" s="22" t="s">
        <v>19</v>
      </c>
      <c r="E17" s="6" t="s">
        <v>634</v>
      </c>
      <c r="F17" s="6" t="s">
        <v>687</v>
      </c>
      <c r="G17" s="23" t="str">
        <f t="array" ref="G17">INDEX(Family!$B$2:$B$69,MATCH(Data!$C17,Family!$A$2:$A$69,0))</f>
        <v>1-2 Ton 3 Wheel RWD</v>
      </c>
      <c r="H17" s="6" t="s">
        <v>688</v>
      </c>
      <c r="I17" s="6" t="s">
        <v>688</v>
      </c>
      <c r="J17" s="6" t="s">
        <v>688</v>
      </c>
      <c r="K17" s="6" t="s">
        <v>18</v>
      </c>
      <c r="L17" s="6" t="s">
        <v>626</v>
      </c>
      <c r="M17" s="6" t="s">
        <v>19</v>
      </c>
      <c r="N17" s="6" t="s">
        <v>627</v>
      </c>
      <c r="O17" s="6" t="s">
        <v>19</v>
      </c>
      <c r="P17" s="6" t="s">
        <v>628</v>
      </c>
      <c r="Q17" s="6" t="s">
        <v>687</v>
      </c>
      <c r="R17" s="6" t="s">
        <v>689</v>
      </c>
      <c r="S17" s="6" t="s">
        <v>690</v>
      </c>
      <c r="T17" s="6" t="s">
        <v>691</v>
      </c>
      <c r="U17" s="23" t="str">
        <f>Data!$B17&amp;" "&amp;Data!$F17</f>
        <v>203 A1.00-1.50XL</v>
      </c>
      <c r="V17" s="23" t="str">
        <f>Data!$U17</f>
        <v>203 A1.00-1.50XL</v>
      </c>
      <c r="W17" s="23" t="str">
        <f>Data!$V17</f>
        <v>203 A1.00-1.50XL</v>
      </c>
      <c r="X17" s="23" t="str">
        <f>Data!$W17</f>
        <v>203 A1.00-1.50XL</v>
      </c>
      <c r="Y17" s="6" t="str">
        <f>CONCATENATE(Data!$C17,"_",Data!$AL17)</f>
        <v>Fam 140_Std</v>
      </c>
      <c r="Z17" s="22" t="str">
        <f t="array" ref="Z17">INDEX(Segment!$C$5:$C$89,MATCH(Data!$Y17,Segment!$B$5:$B$89,0))</f>
        <v>C1 1-3.5T - Standard and Premium</v>
      </c>
      <c r="AA17" s="6" t="s">
        <v>630</v>
      </c>
      <c r="AB17" s="6" t="s">
        <v>416</v>
      </c>
      <c r="AC17" s="24" t="s">
        <v>415</v>
      </c>
      <c r="AD17" s="24" t="s">
        <v>631</v>
      </c>
      <c r="AE17" s="6" t="s">
        <v>632</v>
      </c>
      <c r="AF17" s="6" t="s">
        <v>641</v>
      </c>
      <c r="AG17" s="6">
        <v>15.0</v>
      </c>
      <c r="AH17" s="6">
        <f>COUNTIFS(Data!$B$3:$B$305,Data!$B17)</f>
        <v>1</v>
      </c>
      <c r="AI17" s="6" t="str">
        <f>LEFT(Data!$B17,3)</f>
        <v>203</v>
      </c>
      <c r="AJ17" s="6" t="str">
        <f>IF(Data!$D17="Class 5 BT","BT",
     IF(OR(Data!$J17="Hangcha",Data!$J17="Ruyi",Data!$J17="Maximal",Data!$J17="Shanghai",Data!$J17="Staxx"),"Low",
     "Std"))</f>
        <v>Std</v>
      </c>
      <c r="AK17" s="6"/>
      <c r="AL17" s="6" t="str">
        <f>IF(Data!$AK17&lt;&gt;"",Data!$AK17,Data!$AJ17)</f>
        <v>Std</v>
      </c>
    </row>
    <row r="18" ht="12.0" customHeight="1">
      <c r="A18" s="6" t="s">
        <v>692</v>
      </c>
      <c r="B18" s="21" t="s">
        <v>49</v>
      </c>
      <c r="C18" s="6" t="s">
        <v>47</v>
      </c>
      <c r="D18" s="22" t="s">
        <v>19</v>
      </c>
      <c r="E18" s="6" t="s">
        <v>623</v>
      </c>
      <c r="F18" s="6" t="s">
        <v>692</v>
      </c>
      <c r="G18" s="23" t="str">
        <f t="array" ref="G18">INDEX(Family!$B$2:$B$69,MATCH(Data!$C18,Family!$A$2:$A$69,0))</f>
        <v>1-2 Ton 3 Wheel RWD</v>
      </c>
      <c r="H18" s="6" t="s">
        <v>688</v>
      </c>
      <c r="I18" s="6" t="s">
        <v>688</v>
      </c>
      <c r="J18" s="6" t="s">
        <v>688</v>
      </c>
      <c r="K18" s="6" t="s">
        <v>18</v>
      </c>
      <c r="L18" s="6" t="s">
        <v>626</v>
      </c>
      <c r="M18" s="6" t="s">
        <v>19</v>
      </c>
      <c r="N18" s="6" t="s">
        <v>627</v>
      </c>
      <c r="O18" s="6" t="s">
        <v>19</v>
      </c>
      <c r="P18" s="6" t="s">
        <v>628</v>
      </c>
      <c r="Q18" s="6" t="s">
        <v>692</v>
      </c>
      <c r="R18" s="6" t="s">
        <v>689</v>
      </c>
      <c r="S18" s="6" t="s">
        <v>690</v>
      </c>
      <c r="T18" s="6" t="s">
        <v>691</v>
      </c>
      <c r="U18" s="23" t="str">
        <f>Data!$B18&amp;" "&amp;Data!$F18</f>
        <v>888 ERC/P 10-15 RCF</v>
      </c>
      <c r="V18" s="23" t="str">
        <f>Data!$U18</f>
        <v>888 ERC/P 10-15 RCF</v>
      </c>
      <c r="W18" s="23" t="str">
        <f>Data!$V18</f>
        <v>888 ERC/P 10-15 RCF</v>
      </c>
      <c r="X18" s="23" t="str">
        <f>Data!$W18</f>
        <v>888 ERC/P 10-15 RCF</v>
      </c>
      <c r="Y18" s="6" t="str">
        <f>CONCATENATE(Data!$C18,"_",Data!$AL18)</f>
        <v>Fam 140_Std</v>
      </c>
      <c r="Z18" s="22" t="str">
        <f t="array" ref="Z18">INDEX(Segment!$C$5:$C$89,MATCH(Data!$Y18,Segment!$B$5:$B$89,0))</f>
        <v>C1 1-3.5T - Standard and Premium</v>
      </c>
      <c r="AA18" s="6" t="s">
        <v>630</v>
      </c>
      <c r="AB18" s="6" t="s">
        <v>416</v>
      </c>
      <c r="AC18" s="24" t="s">
        <v>415</v>
      </c>
      <c r="AD18" s="24" t="s">
        <v>631</v>
      </c>
      <c r="AE18" s="6" t="s">
        <v>632</v>
      </c>
      <c r="AF18" s="6" t="s">
        <v>641</v>
      </c>
      <c r="AG18" s="6">
        <v>16.0</v>
      </c>
      <c r="AH18" s="6">
        <f>COUNTIFS(Data!$B$3:$B$305,Data!$B18)</f>
        <v>1</v>
      </c>
      <c r="AI18" s="6" t="str">
        <f>LEFT(Data!$B18,3)</f>
        <v>888</v>
      </c>
      <c r="AJ18" s="6" t="str">
        <f>IF(Data!$D18="Class 5 BT","BT",
     IF(OR(Data!$J18="Hangcha",Data!$J18="Ruyi",Data!$J18="Maximal",Data!$J18="Shanghai",Data!$J18="Staxx"),"Low",
     "Std"))</f>
        <v>Std</v>
      </c>
      <c r="AK18" s="6"/>
      <c r="AL18" s="6" t="str">
        <f>IF(Data!$AK18&lt;&gt;"",Data!$AK18,Data!$AJ18)</f>
        <v>Std</v>
      </c>
    </row>
    <row r="19" ht="12.0" customHeight="1">
      <c r="A19" s="6" t="s">
        <v>693</v>
      </c>
      <c r="B19" s="21" t="s">
        <v>51</v>
      </c>
      <c r="C19" s="6" t="s">
        <v>50</v>
      </c>
      <c r="D19" s="22" t="s">
        <v>19</v>
      </c>
      <c r="E19" s="6" t="s">
        <v>634</v>
      </c>
      <c r="F19" s="6" t="s">
        <v>694</v>
      </c>
      <c r="G19" s="23" t="str">
        <f t="array" ref="G19">INDEX(Family!$B$2:$B$69,MATCH(Data!$C19,Family!$A$2:$A$69,0))</f>
        <v>1-2 Ton 3 Wheel FWD</v>
      </c>
      <c r="H19" s="6" t="s">
        <v>688</v>
      </c>
      <c r="I19" s="6" t="s">
        <v>688</v>
      </c>
      <c r="J19" s="6" t="s">
        <v>688</v>
      </c>
      <c r="K19" s="6" t="s">
        <v>18</v>
      </c>
      <c r="L19" s="6" t="s">
        <v>695</v>
      </c>
      <c r="M19" s="6" t="s">
        <v>19</v>
      </c>
      <c r="N19" s="6" t="s">
        <v>627</v>
      </c>
      <c r="O19" s="6" t="s">
        <v>19</v>
      </c>
      <c r="P19" s="6" t="s">
        <v>628</v>
      </c>
      <c r="Q19" s="6" t="s">
        <v>696</v>
      </c>
      <c r="R19" s="6" t="s">
        <v>697</v>
      </c>
      <c r="S19" s="6" t="s">
        <v>698</v>
      </c>
      <c r="T19" s="6" t="s">
        <v>699</v>
      </c>
      <c r="U19" s="23" t="str">
        <f>Data!$B19&amp;" "&amp;Data!$F19</f>
        <v>160 J30-40ZT</v>
      </c>
      <c r="V19" s="23" t="str">
        <f>Data!$U19</f>
        <v>160 J30-40ZT</v>
      </c>
      <c r="W19" s="23" t="str">
        <f>Data!$V19</f>
        <v>160 J30-40ZT</v>
      </c>
      <c r="X19" s="23" t="str">
        <f>Data!$W19</f>
        <v>160 J30-40ZT</v>
      </c>
      <c r="Y19" s="6" t="str">
        <f>CONCATENATE(Data!$C19,"_",Data!$AL19)</f>
        <v>Fam 150_Std</v>
      </c>
      <c r="Z19" s="22" t="str">
        <f t="array" ref="Z19">INDEX(Segment!$C$5:$C$89,MATCH(Data!$Y19,Segment!$B$5:$B$89,0))</f>
        <v>C1 1-3.5T - Standard and Premium</v>
      </c>
      <c r="AA19" s="6" t="s">
        <v>630</v>
      </c>
      <c r="AB19" s="6" t="s">
        <v>416</v>
      </c>
      <c r="AC19" s="24" t="s">
        <v>415</v>
      </c>
      <c r="AD19" s="24" t="s">
        <v>631</v>
      </c>
      <c r="AE19" s="6" t="s">
        <v>632</v>
      </c>
      <c r="AF19" s="6" t="s">
        <v>700</v>
      </c>
      <c r="AG19" s="6">
        <v>17.0</v>
      </c>
      <c r="AH19" s="6">
        <f>COUNTIFS(Data!$B$3:$B$305,Data!$B19)</f>
        <v>1</v>
      </c>
      <c r="AI19" s="6" t="str">
        <f>LEFT(Data!$B19,3)</f>
        <v>160</v>
      </c>
      <c r="AJ19" s="6" t="str">
        <f>IF(Data!$D19="Class 5 BT","BT",
     IF(OR(Data!$J19="Hangcha",Data!$J19="Ruyi",Data!$J19="Maximal",Data!$J19="Shanghai",Data!$J19="Staxx"),"Low",
     "Std"))</f>
        <v>Std</v>
      </c>
      <c r="AK19" s="6"/>
      <c r="AL19" s="6" t="str">
        <f>IF(Data!$AK19&lt;&gt;"",Data!$AK19,Data!$AJ19)</f>
        <v>Std</v>
      </c>
    </row>
    <row r="20" ht="12.0" customHeight="1">
      <c r="A20" s="6" t="s">
        <v>701</v>
      </c>
      <c r="B20" s="21" t="s">
        <v>54</v>
      </c>
      <c r="C20" s="6" t="s">
        <v>50</v>
      </c>
      <c r="D20" s="22" t="s">
        <v>19</v>
      </c>
      <c r="E20" s="6" t="s">
        <v>623</v>
      </c>
      <c r="F20" s="6" t="s">
        <v>702</v>
      </c>
      <c r="G20" s="23" t="str">
        <f t="array" ref="G20">INDEX(Family!$B$2:$B$69,MATCH(Data!$C20,Family!$A$2:$A$69,0))</f>
        <v>1-2 Ton 3 Wheel FWD</v>
      </c>
      <c r="H20" s="6" t="s">
        <v>688</v>
      </c>
      <c r="I20" s="6" t="s">
        <v>688</v>
      </c>
      <c r="J20" s="6" t="s">
        <v>688</v>
      </c>
      <c r="K20" s="6" t="s">
        <v>18</v>
      </c>
      <c r="L20" s="6" t="s">
        <v>695</v>
      </c>
      <c r="M20" s="6" t="s">
        <v>19</v>
      </c>
      <c r="N20" s="6" t="s">
        <v>627</v>
      </c>
      <c r="O20" s="6" t="s">
        <v>19</v>
      </c>
      <c r="P20" s="6" t="s">
        <v>628</v>
      </c>
      <c r="Q20" s="6" t="s">
        <v>703</v>
      </c>
      <c r="R20" s="6" t="s">
        <v>697</v>
      </c>
      <c r="S20" s="6" t="s">
        <v>698</v>
      </c>
      <c r="T20" s="6" t="s">
        <v>699</v>
      </c>
      <c r="U20" s="23" t="str">
        <f>Data!$B20&amp;" "&amp;Data!$F20</f>
        <v>807 ERP030-040TH</v>
      </c>
      <c r="V20" s="23" t="str">
        <f>Data!$U20</f>
        <v>807 ERP030-040TH</v>
      </c>
      <c r="W20" s="23" t="str">
        <f>Data!$V20</f>
        <v>807 ERP030-040TH</v>
      </c>
      <c r="X20" s="23" t="str">
        <f>Data!$W20</f>
        <v>807 ERP030-040TH</v>
      </c>
      <c r="Y20" s="6" t="str">
        <f>CONCATENATE(Data!$C20,"_",Data!$AL20)</f>
        <v>Fam 150_Std</v>
      </c>
      <c r="Z20" s="22" t="str">
        <f t="array" ref="Z20">INDEX(Segment!$C$5:$C$89,MATCH(Data!$Y20,Segment!$B$5:$B$89,0))</f>
        <v>C1 1-3.5T - Standard and Premium</v>
      </c>
      <c r="AA20" s="6" t="s">
        <v>630</v>
      </c>
      <c r="AB20" s="6" t="s">
        <v>416</v>
      </c>
      <c r="AC20" s="24" t="s">
        <v>415</v>
      </c>
      <c r="AD20" s="24" t="s">
        <v>631</v>
      </c>
      <c r="AE20" s="6" t="s">
        <v>632</v>
      </c>
      <c r="AF20" s="6" t="s">
        <v>700</v>
      </c>
      <c r="AG20" s="6">
        <v>18.0</v>
      </c>
      <c r="AH20" s="6">
        <f>COUNTIFS(Data!$B$3:$B$305,Data!$B20)</f>
        <v>1</v>
      </c>
      <c r="AI20" s="6" t="str">
        <f>LEFT(Data!$B20,3)</f>
        <v>807</v>
      </c>
      <c r="AJ20" s="6" t="str">
        <f>IF(Data!$D20="Class 5 BT","BT",
     IF(OR(Data!$J20="Hangcha",Data!$J20="Ruyi",Data!$J20="Maximal",Data!$J20="Shanghai",Data!$J20="Staxx"),"Low",
     "Std"))</f>
        <v>Std</v>
      </c>
      <c r="AK20" s="6"/>
      <c r="AL20" s="6" t="str">
        <f>IF(Data!$AK20&lt;&gt;"",Data!$AK20,Data!$AJ20)</f>
        <v>Std</v>
      </c>
    </row>
    <row r="21" ht="12.0" customHeight="1">
      <c r="A21" s="6" t="s">
        <v>704</v>
      </c>
      <c r="B21" s="21" t="s">
        <v>57</v>
      </c>
      <c r="C21" s="6" t="s">
        <v>56</v>
      </c>
      <c r="D21" s="22" t="s">
        <v>19</v>
      </c>
      <c r="E21" s="6" t="s">
        <v>634</v>
      </c>
      <c r="F21" s="6" t="s">
        <v>705</v>
      </c>
      <c r="G21" s="23" t="str">
        <f t="array" ref="G21">INDEX(Family!$B$2:$B$69,MATCH(Data!$C21,Family!$A$2:$A$69,0))</f>
        <v>3 Wheel Stand Up FWD</v>
      </c>
      <c r="H21" s="6" t="s">
        <v>636</v>
      </c>
      <c r="I21" s="6" t="s">
        <v>636</v>
      </c>
      <c r="J21" s="6" t="s">
        <v>636</v>
      </c>
      <c r="K21" s="6" t="s">
        <v>18</v>
      </c>
      <c r="L21" s="6" t="s">
        <v>695</v>
      </c>
      <c r="M21" s="6" t="s">
        <v>19</v>
      </c>
      <c r="N21" s="6" t="s">
        <v>627</v>
      </c>
      <c r="O21" s="6" t="s">
        <v>19</v>
      </c>
      <c r="P21" s="6" t="s">
        <v>628</v>
      </c>
      <c r="Q21" s="6"/>
      <c r="R21" s="6" t="s">
        <v>629</v>
      </c>
      <c r="S21" s="6"/>
      <c r="T21" s="6"/>
      <c r="U21" s="23" t="str">
        <f>Data!$B21&amp;" "&amp;Data!$F21</f>
        <v>219 E30-40HSD</v>
      </c>
      <c r="V21" s="23" t="str">
        <f>Data!$U21</f>
        <v>219 E30-40HSD</v>
      </c>
      <c r="W21" s="23" t="str">
        <f>Data!$V21</f>
        <v>219 E30-40HSD</v>
      </c>
      <c r="X21" s="23" t="str">
        <f>Data!$W21</f>
        <v>219 E30-40HSD</v>
      </c>
      <c r="Y21" s="6" t="str">
        <f>CONCATENATE(Data!$C21,"_",Data!$AL21)</f>
        <v>Fam 160_Std</v>
      </c>
      <c r="Z21" s="22" t="str">
        <f t="array" ref="Z21">INDEX(Segment!$C$5:$C$89,MATCH(Data!$Y21,Segment!$B$5:$B$89,0))</f>
        <v>C1 1-3.5T - Standard and Premium</v>
      </c>
      <c r="AA21" s="6" t="s">
        <v>630</v>
      </c>
      <c r="AB21" s="6" t="s">
        <v>438</v>
      </c>
      <c r="AC21" s="24" t="s">
        <v>437</v>
      </c>
      <c r="AD21" s="24" t="s">
        <v>437</v>
      </c>
      <c r="AE21" s="6" t="s">
        <v>632</v>
      </c>
      <c r="AF21" s="6">
        <v>0.0</v>
      </c>
      <c r="AG21" s="6">
        <v>19.0</v>
      </c>
      <c r="AH21" s="6">
        <f>COUNTIFS(Data!$B$3:$B$305,Data!$B21)</f>
        <v>1</v>
      </c>
      <c r="AI21" s="6" t="str">
        <f>LEFT(Data!$B21,3)</f>
        <v>219</v>
      </c>
      <c r="AJ21" s="6" t="str">
        <f>IF(Data!$D21="Class 5 BT","BT",
     IF(OR(Data!$J21="Hangcha",Data!$J21="Ruyi",Data!$J21="Maximal",Data!$J21="Shanghai",Data!$J21="Staxx"),"Low",
     "Std"))</f>
        <v>Std</v>
      </c>
      <c r="AK21" s="6"/>
      <c r="AL21" s="6" t="str">
        <f>IF(Data!$AK21&lt;&gt;"",Data!$AK21,Data!$AJ21)</f>
        <v>Std</v>
      </c>
    </row>
    <row r="22" ht="12.0" customHeight="1">
      <c r="A22" s="6" t="s">
        <v>706</v>
      </c>
      <c r="B22" s="21" t="s">
        <v>58</v>
      </c>
      <c r="C22" s="6" t="s">
        <v>56</v>
      </c>
      <c r="D22" s="22" t="s">
        <v>19</v>
      </c>
      <c r="E22" s="6" t="s">
        <v>623</v>
      </c>
      <c r="F22" s="6" t="s">
        <v>707</v>
      </c>
      <c r="G22" s="23" t="str">
        <f t="array" ref="G22">INDEX(Family!$B$2:$B$69,MATCH(Data!$C22,Family!$A$2:$A$69,0))</f>
        <v>3 Wheel Stand Up FWD</v>
      </c>
      <c r="H22" s="6" t="s">
        <v>636</v>
      </c>
      <c r="I22" s="6" t="s">
        <v>636</v>
      </c>
      <c r="J22" s="6" t="s">
        <v>636</v>
      </c>
      <c r="K22" s="6" t="s">
        <v>18</v>
      </c>
      <c r="L22" s="6" t="s">
        <v>695</v>
      </c>
      <c r="M22" s="6" t="s">
        <v>19</v>
      </c>
      <c r="N22" s="6" t="s">
        <v>627</v>
      </c>
      <c r="O22" s="6" t="s">
        <v>19</v>
      </c>
      <c r="P22" s="6" t="s">
        <v>628</v>
      </c>
      <c r="Q22" s="6"/>
      <c r="R22" s="6" t="s">
        <v>629</v>
      </c>
      <c r="S22" s="6"/>
      <c r="T22" s="6"/>
      <c r="U22" s="23" t="str">
        <f>Data!$B22&amp;" "&amp;Data!$F22</f>
        <v>883 ESC030-040FA</v>
      </c>
      <c r="V22" s="23" t="str">
        <f>Data!$U22</f>
        <v>883 ESC030-040FA</v>
      </c>
      <c r="W22" s="23" t="str">
        <f>Data!$V22</f>
        <v>883 ESC030-040FA</v>
      </c>
      <c r="X22" s="23" t="str">
        <f>Data!$W22</f>
        <v>883 ESC030-040FA</v>
      </c>
      <c r="Y22" s="6" t="str">
        <f>CONCATENATE(Data!$C22,"_",Data!$AL22)</f>
        <v>Fam 160_Std</v>
      </c>
      <c r="Z22" s="22" t="str">
        <f t="array" ref="Z22">INDEX(Segment!$C$5:$C$89,MATCH(Data!$Y22,Segment!$B$5:$B$89,0))</f>
        <v>C1 1-3.5T - Standard and Premium</v>
      </c>
      <c r="AA22" s="6" t="s">
        <v>630</v>
      </c>
      <c r="AB22" s="6" t="s">
        <v>438</v>
      </c>
      <c r="AC22" s="24" t="s">
        <v>437</v>
      </c>
      <c r="AD22" s="24" t="s">
        <v>437</v>
      </c>
      <c r="AE22" s="6" t="s">
        <v>632</v>
      </c>
      <c r="AF22" s="6">
        <v>0.0</v>
      </c>
      <c r="AG22" s="6">
        <v>20.0</v>
      </c>
      <c r="AH22" s="6">
        <f>COUNTIFS(Data!$B$3:$B$305,Data!$B22)</f>
        <v>1</v>
      </c>
      <c r="AI22" s="6" t="str">
        <f>LEFT(Data!$B22,3)</f>
        <v>883</v>
      </c>
      <c r="AJ22" s="6" t="str">
        <f>IF(Data!$D22="Class 5 BT","BT",
     IF(OR(Data!$J22="Hangcha",Data!$J22="Ruyi",Data!$J22="Maximal",Data!$J22="Shanghai",Data!$J22="Staxx"),"Low",
     "Std"))</f>
        <v>Std</v>
      </c>
      <c r="AK22" s="6"/>
      <c r="AL22" s="6" t="str">
        <f>IF(Data!$AK22&lt;&gt;"",Data!$AK22,Data!$AJ22)</f>
        <v>Std</v>
      </c>
    </row>
    <row r="23" ht="12.0" customHeight="1">
      <c r="A23" s="6" t="s">
        <v>708</v>
      </c>
      <c r="B23" s="21" t="s">
        <v>59</v>
      </c>
      <c r="C23" s="6" t="s">
        <v>56</v>
      </c>
      <c r="D23" s="22" t="s">
        <v>19</v>
      </c>
      <c r="E23" s="6" t="s">
        <v>634</v>
      </c>
      <c r="F23" s="6" t="s">
        <v>709</v>
      </c>
      <c r="G23" s="23" t="str">
        <f t="array" ref="G23">INDEX(Family!$B$2:$B$69,MATCH(Data!$C23,Family!$A$2:$A$69,0))</f>
        <v>3 Wheel Stand Up FWD</v>
      </c>
      <c r="H23" s="6" t="s">
        <v>710</v>
      </c>
      <c r="I23" s="6" t="s">
        <v>710</v>
      </c>
      <c r="J23" s="6" t="s">
        <v>710</v>
      </c>
      <c r="K23" s="6" t="s">
        <v>18</v>
      </c>
      <c r="L23" s="6" t="s">
        <v>695</v>
      </c>
      <c r="M23" s="6" t="s">
        <v>19</v>
      </c>
      <c r="N23" s="6" t="s">
        <v>627</v>
      </c>
      <c r="O23" s="6" t="s">
        <v>19</v>
      </c>
      <c r="P23" s="6" t="s">
        <v>628</v>
      </c>
      <c r="Q23" s="6"/>
      <c r="R23" s="6" t="s">
        <v>629</v>
      </c>
      <c r="S23" s="6"/>
      <c r="T23" s="6"/>
      <c r="U23" s="23" t="str">
        <f>Data!$B23&amp;" "&amp;Data!$F23</f>
        <v>943 E30FR2</v>
      </c>
      <c r="V23" s="23" t="str">
        <f>Data!$U23</f>
        <v>943 E30FR2</v>
      </c>
      <c r="W23" s="23" t="str">
        <f>Data!$V23</f>
        <v>943 E30FR2</v>
      </c>
      <c r="X23" s="23" t="str">
        <f>Data!$W23</f>
        <v>943 E30FR2</v>
      </c>
      <c r="Y23" s="6" t="str">
        <f>CONCATENATE(Data!$C23,"_",Data!$AL23)</f>
        <v>Fam 160_Std</v>
      </c>
      <c r="Z23" s="22" t="str">
        <f t="array" ref="Z23">INDEX(Segment!$C$5:$C$89,MATCH(Data!$Y23,Segment!$B$5:$B$89,0))</f>
        <v>C1 1-3.5T - Standard and Premium</v>
      </c>
      <c r="AA23" s="6" t="s">
        <v>630</v>
      </c>
      <c r="AB23" s="6" t="s">
        <v>416</v>
      </c>
      <c r="AC23" s="24" t="s">
        <v>415</v>
      </c>
      <c r="AD23" s="24" t="s">
        <v>631</v>
      </c>
      <c r="AE23" s="6" t="s">
        <v>632</v>
      </c>
      <c r="AF23" s="6" t="s">
        <v>641</v>
      </c>
      <c r="AG23" s="6">
        <v>21.0</v>
      </c>
      <c r="AH23" s="6">
        <f>COUNTIFS(Data!$B$3:$B$305,Data!$B23)</f>
        <v>1</v>
      </c>
      <c r="AI23" s="6" t="str">
        <f>LEFT(Data!$B23,3)</f>
        <v>943</v>
      </c>
      <c r="AJ23" s="6" t="str">
        <f>IF(Data!$D23="Class 5 BT","BT",
     IF(OR(Data!$J23="Hangcha",Data!$J23="Ruyi",Data!$J23="Maximal",Data!$J23="Shanghai",Data!$J23="Staxx"),"Low",
     "Std"))</f>
        <v>Std</v>
      </c>
      <c r="AK23" s="6"/>
      <c r="AL23" s="6" t="str">
        <f>IF(Data!$AK23&lt;&gt;"",Data!$AK23,Data!$AJ23)</f>
        <v>Std</v>
      </c>
    </row>
    <row r="24" ht="12.0" customHeight="1">
      <c r="A24" s="6" t="s">
        <v>711</v>
      </c>
      <c r="B24" s="21" t="s">
        <v>60</v>
      </c>
      <c r="C24" s="6" t="s">
        <v>56</v>
      </c>
      <c r="D24" s="22" t="s">
        <v>19</v>
      </c>
      <c r="E24" s="6" t="s">
        <v>623</v>
      </c>
      <c r="F24" s="6" t="s">
        <v>712</v>
      </c>
      <c r="G24" s="23" t="str">
        <f t="array" ref="G24">INDEX(Family!$B$2:$B$69,MATCH(Data!$C24,Family!$A$2:$A$69,0))</f>
        <v>3 Wheel Stand Up FWD</v>
      </c>
      <c r="H24" s="6" t="s">
        <v>636</v>
      </c>
      <c r="I24" s="6" t="s">
        <v>636</v>
      </c>
      <c r="J24" s="6" t="s">
        <v>636</v>
      </c>
      <c r="K24" s="6" t="s">
        <v>18</v>
      </c>
      <c r="L24" s="6" t="s">
        <v>695</v>
      </c>
      <c r="M24" s="6" t="s">
        <v>19</v>
      </c>
      <c r="N24" s="6" t="s">
        <v>627</v>
      </c>
      <c r="O24" s="6" t="s">
        <v>19</v>
      </c>
      <c r="P24" s="6" t="s">
        <v>628</v>
      </c>
      <c r="Q24" s="6"/>
      <c r="R24" s="6" t="s">
        <v>629</v>
      </c>
      <c r="S24" s="6"/>
      <c r="T24" s="6"/>
      <c r="U24" s="23" t="str">
        <f>Data!$B24&amp;" "&amp;Data!$F24</f>
        <v>945 ESCEA</v>
      </c>
      <c r="V24" s="23" t="str">
        <f>Data!$U24</f>
        <v>945 ESCEA</v>
      </c>
      <c r="W24" s="23" t="str">
        <f>Data!$V24</f>
        <v>945 ESCEA</v>
      </c>
      <c r="X24" s="23" t="str">
        <f>Data!$W24</f>
        <v>945 ESCEA</v>
      </c>
      <c r="Y24" s="6" t="str">
        <f>CONCATENATE(Data!$C24,"_",Data!$AL24)</f>
        <v>Fam 160_Std</v>
      </c>
      <c r="Z24" s="22" t="str">
        <f t="array" ref="Z24">INDEX(Segment!$C$5:$C$89,MATCH(Data!$Y24,Segment!$B$5:$B$89,0))</f>
        <v>C1 1-3.5T - Standard and Premium</v>
      </c>
      <c r="AA24" s="6" t="s">
        <v>630</v>
      </c>
      <c r="AB24" s="6" t="s">
        <v>438</v>
      </c>
      <c r="AC24" s="24" t="s">
        <v>437</v>
      </c>
      <c r="AD24" s="24" t="s">
        <v>437</v>
      </c>
      <c r="AE24" s="6" t="s">
        <v>632</v>
      </c>
      <c r="AF24" s="6" t="s">
        <v>641</v>
      </c>
      <c r="AG24" s="6">
        <v>22.0</v>
      </c>
      <c r="AH24" s="6">
        <f>COUNTIFS(Data!$B$3:$B$305,Data!$B24)</f>
        <v>1</v>
      </c>
      <c r="AI24" s="6" t="str">
        <f>LEFT(Data!$B24,3)</f>
        <v>945</v>
      </c>
      <c r="AJ24" s="6" t="str">
        <f>IF(Data!$D24="Class 5 BT","BT",
     IF(OR(Data!$J24="Hangcha",Data!$J24="Ruyi",Data!$J24="Maximal",Data!$J24="Shanghai",Data!$J24="Staxx"),"Low",
     "Std"))</f>
        <v>Std</v>
      </c>
      <c r="AK24" s="6"/>
      <c r="AL24" s="6" t="str">
        <f>IF(Data!$AK24&lt;&gt;"",Data!$AK24,Data!$AJ24)</f>
        <v>Std</v>
      </c>
    </row>
    <row r="25" ht="12.0" customHeight="1">
      <c r="A25" s="6" t="s">
        <v>713</v>
      </c>
      <c r="B25" s="21" t="s">
        <v>62</v>
      </c>
      <c r="C25" s="6" t="s">
        <v>61</v>
      </c>
      <c r="D25" s="22" t="s">
        <v>19</v>
      </c>
      <c r="E25" s="6" t="s">
        <v>623</v>
      </c>
      <c r="F25" s="6" t="s">
        <v>714</v>
      </c>
      <c r="G25" s="23" t="str">
        <f t="array" ref="G25">INDEX(Family!$B$2:$B$69,MATCH(Data!$C25,Family!$A$2:$A$69,0))</f>
        <v>3 Wheel Stand Up RWD</v>
      </c>
      <c r="H25" s="6" t="s">
        <v>636</v>
      </c>
      <c r="I25" s="6" t="s">
        <v>636</v>
      </c>
      <c r="J25" s="6" t="s">
        <v>636</v>
      </c>
      <c r="K25" s="6" t="s">
        <v>18</v>
      </c>
      <c r="L25" s="6" t="s">
        <v>695</v>
      </c>
      <c r="M25" s="6" t="s">
        <v>19</v>
      </c>
      <c r="N25" s="6" t="s">
        <v>627</v>
      </c>
      <c r="O25" s="6" t="s">
        <v>19</v>
      </c>
      <c r="P25" s="6" t="s">
        <v>628</v>
      </c>
      <c r="Q25" s="6"/>
      <c r="R25" s="6" t="s">
        <v>629</v>
      </c>
      <c r="S25" s="6"/>
      <c r="T25" s="6"/>
      <c r="U25" s="23" t="str">
        <f>Data!$B25&amp;" "&amp;Data!$F25</f>
        <v>824 ESCAB</v>
      </c>
      <c r="V25" s="23" t="str">
        <f>Data!$U25</f>
        <v>824 ESCAB</v>
      </c>
      <c r="W25" s="23" t="str">
        <f>Data!$V25</f>
        <v>824 ESCAB</v>
      </c>
      <c r="X25" s="23" t="str">
        <f>Data!$W25</f>
        <v>824 ESCAB</v>
      </c>
      <c r="Y25" s="6" t="str">
        <f>CONCATENATE(Data!$C25,"_",Data!$AL25)</f>
        <v>Fam 170_Std</v>
      </c>
      <c r="Z25" s="22" t="str">
        <f t="array" ref="Z25">INDEX(Segment!$C$5:$C$89,MATCH(Data!$Y25,Segment!$B$5:$B$89,0))</f>
        <v>C1 1-3.5T - Standard and Premium</v>
      </c>
      <c r="AA25" s="6" t="s">
        <v>630</v>
      </c>
      <c r="AB25" s="6" t="s">
        <v>438</v>
      </c>
      <c r="AC25" s="24" t="s">
        <v>437</v>
      </c>
      <c r="AD25" s="24" t="s">
        <v>437</v>
      </c>
      <c r="AE25" s="6" t="s">
        <v>632</v>
      </c>
      <c r="AF25" s="6" t="s">
        <v>641</v>
      </c>
      <c r="AG25" s="6">
        <v>23.0</v>
      </c>
      <c r="AH25" s="6">
        <f>COUNTIFS(Data!$B$3:$B$305,Data!$B25)</f>
        <v>1</v>
      </c>
      <c r="AI25" s="6" t="str">
        <f>LEFT(Data!$B25,3)</f>
        <v>824</v>
      </c>
      <c r="AJ25" s="6" t="str">
        <f>IF(Data!$D25="Class 5 BT","BT",
     IF(OR(Data!$J25="Hangcha",Data!$J25="Ruyi",Data!$J25="Maximal",Data!$J25="Shanghai",Data!$J25="Staxx"),"Low",
     "Std"))</f>
        <v>Std</v>
      </c>
      <c r="AK25" s="6"/>
      <c r="AL25" s="6" t="str">
        <f>IF(Data!$AK25&lt;&gt;"",Data!$AK25,Data!$AJ25)</f>
        <v>Std</v>
      </c>
    </row>
    <row r="26" ht="12.0" customHeight="1">
      <c r="A26" s="6" t="s">
        <v>715</v>
      </c>
      <c r="B26" s="21" t="s">
        <v>66</v>
      </c>
      <c r="C26" s="6" t="s">
        <v>63</v>
      </c>
      <c r="D26" s="22" t="s">
        <v>19</v>
      </c>
      <c r="E26" s="6" t="s">
        <v>634</v>
      </c>
      <c r="F26" s="6" t="s">
        <v>716</v>
      </c>
      <c r="G26" s="23" t="str">
        <f t="array" ref="G26">INDEX(Family!$B$2:$B$69,MATCH(Data!$C26,Family!$A$2:$A$69,0))</f>
        <v>1-2 Ton Electric DBB</v>
      </c>
      <c r="H26" s="6" t="s">
        <v>688</v>
      </c>
      <c r="I26" s="6" t="s">
        <v>688</v>
      </c>
      <c r="J26" s="6" t="s">
        <v>688</v>
      </c>
      <c r="K26" s="6" t="s">
        <v>18</v>
      </c>
      <c r="L26" s="6" t="s">
        <v>626</v>
      </c>
      <c r="M26" s="6" t="s">
        <v>19</v>
      </c>
      <c r="N26" s="6" t="s">
        <v>627</v>
      </c>
      <c r="O26" s="6" t="s">
        <v>19</v>
      </c>
      <c r="P26" s="6" t="s">
        <v>628</v>
      </c>
      <c r="Q26" s="6" t="s">
        <v>717</v>
      </c>
      <c r="R26" s="6" t="s">
        <v>718</v>
      </c>
      <c r="S26" s="6" t="s">
        <v>719</v>
      </c>
      <c r="T26" s="6" t="s">
        <v>720</v>
      </c>
      <c r="U26" s="23" t="str">
        <f>Data!$B26&amp;" "&amp;Data!$F26</f>
        <v>935 JXN</v>
      </c>
      <c r="V26" s="23" t="str">
        <f>Data!$U26</f>
        <v>935 JXN</v>
      </c>
      <c r="W26" s="23" t="str">
        <f>Data!$V26</f>
        <v>935 JXN</v>
      </c>
      <c r="X26" s="23" t="str">
        <f>Data!$W26</f>
        <v>935 JXN</v>
      </c>
      <c r="Y26" s="6" t="str">
        <f>CONCATENATE(Data!$C26,"_",Data!$AL26)</f>
        <v>Fam 175_Std</v>
      </c>
      <c r="Z26" s="22" t="str">
        <f t="array" ref="Z26">INDEX(Segment!$C$5:$C$89,MATCH(Data!$Y26,Segment!$B$5:$B$89,0))</f>
        <v>C1 1-3.5T - Standard and Premium</v>
      </c>
      <c r="AA26" s="6" t="s">
        <v>630</v>
      </c>
      <c r="AB26" s="6" t="s">
        <v>416</v>
      </c>
      <c r="AC26" s="24" t="s">
        <v>415</v>
      </c>
      <c r="AD26" s="24" t="s">
        <v>631</v>
      </c>
      <c r="AE26" s="6" t="s">
        <v>632</v>
      </c>
      <c r="AF26" s="6" t="s">
        <v>700</v>
      </c>
      <c r="AG26" s="6">
        <v>24.0</v>
      </c>
      <c r="AH26" s="6">
        <f>COUNTIFS(Data!$B$3:$B$305,Data!$B26)</f>
        <v>1</v>
      </c>
      <c r="AI26" s="6" t="str">
        <f>LEFT(Data!$B26,3)</f>
        <v>935</v>
      </c>
      <c r="AJ26" s="6" t="str">
        <f>IF(Data!$D26="Class 5 BT","BT",
     IF(OR(Data!$J26="Hangcha",Data!$J26="Ruyi",Data!$J26="Maximal",Data!$J26="Shanghai",Data!$J26="Staxx"),"Low",
     "Std"))</f>
        <v>Std</v>
      </c>
      <c r="AK26" s="6"/>
      <c r="AL26" s="6" t="str">
        <f>IF(Data!$AK26&lt;&gt;"",Data!$AK26,Data!$AJ26)</f>
        <v>Std</v>
      </c>
    </row>
    <row r="27" ht="12.0" customHeight="1">
      <c r="A27" s="6" t="s">
        <v>721</v>
      </c>
      <c r="B27" s="21" t="s">
        <v>68</v>
      </c>
      <c r="C27" s="6" t="s">
        <v>63</v>
      </c>
      <c r="D27" s="22" t="s">
        <v>19</v>
      </c>
      <c r="E27" s="6" t="s">
        <v>623</v>
      </c>
      <c r="F27" s="6" t="s">
        <v>721</v>
      </c>
      <c r="G27" s="23" t="str">
        <f t="array" ref="G27">INDEX(Family!$B$2:$B$69,MATCH(Data!$C27,Family!$A$2:$A$69,0))</f>
        <v>1-2 Ton Electric DBB</v>
      </c>
      <c r="H27" s="6" t="s">
        <v>688</v>
      </c>
      <c r="I27" s="6" t="s">
        <v>688</v>
      </c>
      <c r="J27" s="6" t="s">
        <v>688</v>
      </c>
      <c r="K27" s="6" t="s">
        <v>18</v>
      </c>
      <c r="L27" s="6" t="s">
        <v>626</v>
      </c>
      <c r="M27" s="6" t="s">
        <v>19</v>
      </c>
      <c r="N27" s="6" t="s">
        <v>627</v>
      </c>
      <c r="O27" s="6" t="s">
        <v>19</v>
      </c>
      <c r="P27" s="6" t="s">
        <v>628</v>
      </c>
      <c r="Q27" s="6" t="s">
        <v>722</v>
      </c>
      <c r="R27" s="6" t="s">
        <v>718</v>
      </c>
      <c r="S27" s="6" t="s">
        <v>719</v>
      </c>
      <c r="T27" s="6" t="s">
        <v>720</v>
      </c>
      <c r="U27" s="23" t="str">
        <f>Data!$B27&amp;" "&amp;Data!$F27</f>
        <v>955 ERPVF</v>
      </c>
      <c r="V27" s="23" t="str">
        <f>Data!$U27</f>
        <v>955 ERPVF</v>
      </c>
      <c r="W27" s="23" t="str">
        <f>Data!$V27</f>
        <v>955 ERPVF</v>
      </c>
      <c r="X27" s="23" t="str">
        <f>Data!$W27</f>
        <v>955 ERPVF</v>
      </c>
      <c r="Y27" s="6" t="str">
        <f>CONCATENATE(Data!$C27,"_",Data!$AL27)</f>
        <v>Fam 175_Std</v>
      </c>
      <c r="Z27" s="22" t="str">
        <f t="array" ref="Z27">INDEX(Segment!$C$5:$C$89,MATCH(Data!$Y27,Segment!$B$5:$B$89,0))</f>
        <v>C1 1-3.5T - Standard and Premium</v>
      </c>
      <c r="AA27" s="6" t="s">
        <v>630</v>
      </c>
      <c r="AB27" s="6" t="s">
        <v>416</v>
      </c>
      <c r="AC27" s="24" t="s">
        <v>415</v>
      </c>
      <c r="AD27" s="24" t="s">
        <v>631</v>
      </c>
      <c r="AE27" s="6" t="s">
        <v>632</v>
      </c>
      <c r="AF27" s="6" t="s">
        <v>700</v>
      </c>
      <c r="AG27" s="6">
        <v>25.0</v>
      </c>
      <c r="AH27" s="6">
        <f>COUNTIFS(Data!$B$3:$B$305,Data!$B27)</f>
        <v>1</v>
      </c>
      <c r="AI27" s="6" t="str">
        <f>LEFT(Data!$B27,3)</f>
        <v>955</v>
      </c>
      <c r="AJ27" s="6" t="str">
        <f>IF(Data!$D27="Class 5 BT","BT",
     IF(OR(Data!$J27="Hangcha",Data!$J27="Ruyi",Data!$J27="Maximal",Data!$J27="Shanghai",Data!$J27="Staxx"),"Low",
     "Std"))</f>
        <v>Std</v>
      </c>
      <c r="AK27" s="6"/>
      <c r="AL27" s="6" t="str">
        <f>IF(Data!$AK27&lt;&gt;"",Data!$AK27,Data!$AJ27)</f>
        <v>Std</v>
      </c>
    </row>
    <row r="28" ht="12.0" customHeight="1">
      <c r="A28" s="6" t="s">
        <v>723</v>
      </c>
      <c r="B28" s="21" t="s">
        <v>71</v>
      </c>
      <c r="C28" s="6" t="s">
        <v>70</v>
      </c>
      <c r="D28" s="22" t="s">
        <v>19</v>
      </c>
      <c r="E28" s="6" t="s">
        <v>634</v>
      </c>
      <c r="F28" s="6" t="s">
        <v>724</v>
      </c>
      <c r="G28" s="23" t="str">
        <f t="array" ref="G28">INDEX(Family!$B$2:$B$69,MATCH(Data!$C28,Family!$A$2:$A$69,0))</f>
        <v>2-3 Ton Electric DBB</v>
      </c>
      <c r="H28" s="6" t="s">
        <v>688</v>
      </c>
      <c r="I28" s="6" t="s">
        <v>688</v>
      </c>
      <c r="J28" s="6" t="s">
        <v>688</v>
      </c>
      <c r="K28" s="6" t="s">
        <v>18</v>
      </c>
      <c r="L28" s="6" t="s">
        <v>626</v>
      </c>
      <c r="M28" s="6" t="s">
        <v>19</v>
      </c>
      <c r="N28" s="6" t="s">
        <v>627</v>
      </c>
      <c r="O28" s="6" t="s">
        <v>19</v>
      </c>
      <c r="P28" s="6" t="s">
        <v>628</v>
      </c>
      <c r="Q28" s="6" t="s">
        <v>725</v>
      </c>
      <c r="R28" s="6" t="s">
        <v>726</v>
      </c>
      <c r="S28" s="6" t="s">
        <v>727</v>
      </c>
      <c r="T28" s="6" t="s">
        <v>728</v>
      </c>
      <c r="U28" s="23" t="str">
        <f>Data!$B28&amp;" "&amp;Data!$F28</f>
        <v>216 J2.00-3.20XM</v>
      </c>
      <c r="V28" s="23" t="str">
        <f>Data!$U28</f>
        <v>216 J2.00-3.20XM</v>
      </c>
      <c r="W28" s="23" t="str">
        <f>Data!$V28</f>
        <v>216 J2.00-3.20XM</v>
      </c>
      <c r="X28" s="23" t="str">
        <f>Data!$W28</f>
        <v>216 J2.00-3.20XM</v>
      </c>
      <c r="Y28" s="6" t="str">
        <f>CONCATENATE(Data!$C28,"_",Data!$AL28)</f>
        <v>Fam 180_Std</v>
      </c>
      <c r="Z28" s="22" t="str">
        <f t="array" ref="Z28">INDEX(Segment!$C$5:$C$89,MATCH(Data!$Y28,Segment!$B$5:$B$89,0))</f>
        <v>C1 1-3.5T - Standard and Premium</v>
      </c>
      <c r="AA28" s="6" t="s">
        <v>630</v>
      </c>
      <c r="AB28" s="6" t="s">
        <v>416</v>
      </c>
      <c r="AC28" s="24" t="s">
        <v>415</v>
      </c>
      <c r="AD28" s="24" t="s">
        <v>631</v>
      </c>
      <c r="AE28" s="6" t="s">
        <v>632</v>
      </c>
      <c r="AF28" s="6" t="s">
        <v>641</v>
      </c>
      <c r="AG28" s="6">
        <v>26.0</v>
      </c>
      <c r="AH28" s="6">
        <f>COUNTIFS(Data!$B$3:$B$305,Data!$B28)</f>
        <v>1</v>
      </c>
      <c r="AI28" s="6" t="str">
        <f>LEFT(Data!$B28,3)</f>
        <v>216</v>
      </c>
      <c r="AJ28" s="6" t="str">
        <f>IF(Data!$D28="Class 5 BT","BT",
     IF(OR(Data!$J28="Hangcha",Data!$J28="Ruyi",Data!$J28="Maximal",Data!$J28="Shanghai",Data!$J28="Staxx"),"Low",
     "Std"))</f>
        <v>Std</v>
      </c>
      <c r="AK28" s="6"/>
      <c r="AL28" s="6" t="str">
        <f>IF(Data!$AK28&lt;&gt;"",Data!$AK28,Data!$AJ28)</f>
        <v>Std</v>
      </c>
    </row>
    <row r="29" ht="12.0" customHeight="1">
      <c r="A29" s="6" t="s">
        <v>729</v>
      </c>
      <c r="B29" s="21" t="s">
        <v>72</v>
      </c>
      <c r="C29" s="6" t="s">
        <v>70</v>
      </c>
      <c r="D29" s="22" t="s">
        <v>19</v>
      </c>
      <c r="E29" s="6" t="s">
        <v>634</v>
      </c>
      <c r="F29" s="6" t="s">
        <v>730</v>
      </c>
      <c r="G29" s="23" t="str">
        <f t="array" ref="G29">INDEX(Family!$B$2:$B$69,MATCH(Data!$C29,Family!$A$2:$A$69,0))</f>
        <v>2-3 Ton Electric DBB</v>
      </c>
      <c r="H29" s="6" t="s">
        <v>625</v>
      </c>
      <c r="I29" s="6" t="s">
        <v>625</v>
      </c>
      <c r="J29" s="6" t="s">
        <v>625</v>
      </c>
      <c r="K29" s="6" t="s">
        <v>18</v>
      </c>
      <c r="L29" s="6" t="s">
        <v>626</v>
      </c>
      <c r="M29" s="6" t="s">
        <v>19</v>
      </c>
      <c r="N29" s="6" t="s">
        <v>627</v>
      </c>
      <c r="O29" s="6" t="s">
        <v>19</v>
      </c>
      <c r="P29" s="6" t="s">
        <v>628</v>
      </c>
      <c r="Q29" s="6"/>
      <c r="R29" s="6" t="s">
        <v>629</v>
      </c>
      <c r="S29" s="6"/>
      <c r="T29" s="6"/>
      <c r="U29" s="23" t="str">
        <f>Data!$B29&amp;" "&amp;Data!$F29</f>
        <v>226 J2.0-3.0EX/HEX</v>
      </c>
      <c r="V29" s="23" t="str">
        <f>Data!$U29</f>
        <v>226 J2.0-3.0EX/HEX</v>
      </c>
      <c r="W29" s="23" t="str">
        <f>Data!$V29</f>
        <v>226 J2.0-3.0EX/HEX</v>
      </c>
      <c r="X29" s="23" t="str">
        <f>Data!$W29</f>
        <v>226 J2.0-3.0EX/HEX</v>
      </c>
      <c r="Y29" s="6" t="str">
        <f>CONCATENATE(Data!$C29,"_",Data!$AL29)</f>
        <v>Fam 180_Std</v>
      </c>
      <c r="Z29" s="22" t="str">
        <f t="array" ref="Z29">INDEX(Segment!$C$5:$C$89,MATCH(Data!$Y29,Segment!$B$5:$B$89,0))</f>
        <v>C1 1-3.5T - Standard and Premium</v>
      </c>
      <c r="AA29" s="6" t="s">
        <v>630</v>
      </c>
      <c r="AB29" s="6" t="s">
        <v>416</v>
      </c>
      <c r="AC29" s="24" t="s">
        <v>415</v>
      </c>
      <c r="AD29" s="24" t="s">
        <v>631</v>
      </c>
      <c r="AE29" s="6" t="s">
        <v>632</v>
      </c>
      <c r="AF29" s="6" t="s">
        <v>641</v>
      </c>
      <c r="AG29" s="6">
        <v>27.0</v>
      </c>
      <c r="AH29" s="6">
        <f>COUNTIFS(Data!$B$3:$B$305,Data!$B29)</f>
        <v>1</v>
      </c>
      <c r="AI29" s="6" t="str">
        <f>LEFT(Data!$B29,3)</f>
        <v>226</v>
      </c>
      <c r="AJ29" s="6" t="str">
        <f>IF(Data!$D29="Class 5 BT","BT",
     IF(OR(Data!$J29="Hangcha",Data!$J29="Ruyi",Data!$J29="Maximal",Data!$J29="Shanghai",Data!$J29="Staxx"),"Low",
     "Std"))</f>
        <v>Std</v>
      </c>
      <c r="AK29" s="6"/>
      <c r="AL29" s="6" t="str">
        <f>IF(Data!$AK29&lt;&gt;"",Data!$AK29,Data!$AJ29)</f>
        <v>Std</v>
      </c>
    </row>
    <row r="30" ht="12.0" customHeight="1">
      <c r="A30" s="6" t="s">
        <v>731</v>
      </c>
      <c r="B30" s="21" t="s">
        <v>73</v>
      </c>
      <c r="C30" s="6" t="s">
        <v>70</v>
      </c>
      <c r="D30" s="22" t="s">
        <v>19</v>
      </c>
      <c r="E30" s="6" t="s">
        <v>634</v>
      </c>
      <c r="F30" s="6" t="s">
        <v>732</v>
      </c>
      <c r="G30" s="23" t="str">
        <f t="array" ref="G30">INDEX(Family!$B$2:$B$69,MATCH(Data!$C30,Family!$A$2:$A$69,0))</f>
        <v>2-3 Ton Electric DBB</v>
      </c>
      <c r="H30" s="6" t="s">
        <v>688</v>
      </c>
      <c r="I30" s="6" t="s">
        <v>688</v>
      </c>
      <c r="J30" s="6" t="s">
        <v>688</v>
      </c>
      <c r="K30" s="6" t="s">
        <v>18</v>
      </c>
      <c r="L30" s="6" t="s">
        <v>626</v>
      </c>
      <c r="M30" s="6" t="s">
        <v>19</v>
      </c>
      <c r="N30" s="6" t="s">
        <v>627</v>
      </c>
      <c r="O30" s="6" t="s">
        <v>19</v>
      </c>
      <c r="P30" s="6" t="s">
        <v>628</v>
      </c>
      <c r="Q30" s="6" t="s">
        <v>733</v>
      </c>
      <c r="R30" s="6" t="s">
        <v>726</v>
      </c>
      <c r="S30" s="6" t="s">
        <v>727</v>
      </c>
      <c r="T30" s="6" t="s">
        <v>728</v>
      </c>
      <c r="U30" s="23" t="str">
        <f>Data!$B30&amp;" "&amp;Data!$F30</f>
        <v>276 J40-65Z</v>
      </c>
      <c r="V30" s="23" t="str">
        <f>Data!$U30</f>
        <v>276 J40-65Z</v>
      </c>
      <c r="W30" s="23" t="str">
        <f>Data!$V30</f>
        <v>276 J40-65Z</v>
      </c>
      <c r="X30" s="23" t="str">
        <f>Data!$W30</f>
        <v>276 J40-65Z</v>
      </c>
      <c r="Y30" s="6" t="str">
        <f>CONCATENATE(Data!$C30,"_",Data!$AL30)</f>
        <v>Fam 180_Std</v>
      </c>
      <c r="Z30" s="22" t="str">
        <f t="array" ref="Z30">INDEX(Segment!$C$5:$C$89,MATCH(Data!$Y30,Segment!$B$5:$B$89,0))</f>
        <v>C1 1-3.5T - Standard and Premium</v>
      </c>
      <c r="AA30" s="6" t="s">
        <v>630</v>
      </c>
      <c r="AB30" s="6" t="s">
        <v>416</v>
      </c>
      <c r="AC30" s="24" t="s">
        <v>415</v>
      </c>
      <c r="AD30" s="24" t="s">
        <v>631</v>
      </c>
      <c r="AE30" s="6" t="s">
        <v>632</v>
      </c>
      <c r="AF30" s="6">
        <v>0.0</v>
      </c>
      <c r="AG30" s="6">
        <v>28.0</v>
      </c>
      <c r="AH30" s="6">
        <f>COUNTIFS(Data!$B$3:$B$305,Data!$B30)</f>
        <v>1</v>
      </c>
      <c r="AI30" s="6" t="str">
        <f>LEFT(Data!$B30,3)</f>
        <v>276</v>
      </c>
      <c r="AJ30" s="6" t="str">
        <f>IF(Data!$D30="Class 5 BT","BT",
     IF(OR(Data!$J30="Hangcha",Data!$J30="Ruyi",Data!$J30="Maximal",Data!$J30="Shanghai",Data!$J30="Staxx"),"Low",
     "Std"))</f>
        <v>Std</v>
      </c>
      <c r="AK30" s="6"/>
      <c r="AL30" s="6" t="str">
        <f>IF(Data!$AK30&lt;&gt;"",Data!$AK30,Data!$AJ30)</f>
        <v>Std</v>
      </c>
    </row>
    <row r="31" ht="12.0" customHeight="1">
      <c r="A31" s="6" t="s">
        <v>734</v>
      </c>
      <c r="B31" s="21" t="s">
        <v>75</v>
      </c>
      <c r="C31" s="6" t="s">
        <v>70</v>
      </c>
      <c r="D31" s="22" t="s">
        <v>19</v>
      </c>
      <c r="E31" s="6" t="s">
        <v>634</v>
      </c>
      <c r="F31" s="6" t="s">
        <v>732</v>
      </c>
      <c r="G31" s="23" t="str">
        <f t="array" ref="G31">INDEX(Family!$B$2:$B$69,MATCH(Data!$C31,Family!$A$2:$A$69,0))</f>
        <v>2-3 Ton Electric DBB</v>
      </c>
      <c r="H31" s="6" t="s">
        <v>688</v>
      </c>
      <c r="I31" s="6" t="s">
        <v>688</v>
      </c>
      <c r="J31" s="6" t="s">
        <v>688</v>
      </c>
      <c r="K31" s="6" t="s">
        <v>18</v>
      </c>
      <c r="L31" s="6" t="s">
        <v>626</v>
      </c>
      <c r="M31" s="6" t="s">
        <v>19</v>
      </c>
      <c r="N31" s="6" t="s">
        <v>627</v>
      </c>
      <c r="O31" s="6" t="s">
        <v>19</v>
      </c>
      <c r="P31" s="6" t="s">
        <v>628</v>
      </c>
      <c r="Q31" s="6" t="s">
        <v>724</v>
      </c>
      <c r="R31" s="6" t="s">
        <v>726</v>
      </c>
      <c r="S31" s="6" t="s">
        <v>727</v>
      </c>
      <c r="T31" s="6" t="s">
        <v>728</v>
      </c>
      <c r="U31" s="23" t="str">
        <f>Data!$B31&amp;" "&amp;Data!$F31</f>
        <v>416 J40-65Z</v>
      </c>
      <c r="V31" s="23" t="str">
        <f>Data!$U31</f>
        <v>416 J40-65Z</v>
      </c>
      <c r="W31" s="23" t="str">
        <f>Data!$V31</f>
        <v>416 J40-65Z</v>
      </c>
      <c r="X31" s="23" t="str">
        <f>Data!$W31</f>
        <v>416 J40-65Z</v>
      </c>
      <c r="Y31" s="6" t="str">
        <f>CONCATENATE(Data!$C31,"_",Data!$AL31)</f>
        <v>Fam 180_Std</v>
      </c>
      <c r="Z31" s="22" t="str">
        <f t="array" ref="Z31">INDEX(Segment!$C$5:$C$89,MATCH(Data!$Y31,Segment!$B$5:$B$89,0))</f>
        <v>C1 1-3.5T - Standard and Premium</v>
      </c>
      <c r="AA31" s="6" t="s">
        <v>630</v>
      </c>
      <c r="AB31" s="6" t="s">
        <v>416</v>
      </c>
      <c r="AC31" s="24" t="s">
        <v>415</v>
      </c>
      <c r="AD31" s="24" t="s">
        <v>631</v>
      </c>
      <c r="AE31" s="6" t="s">
        <v>632</v>
      </c>
      <c r="AF31" s="6" t="s">
        <v>641</v>
      </c>
      <c r="AG31" s="6">
        <v>29.0</v>
      </c>
      <c r="AH31" s="6">
        <f>COUNTIFS(Data!$B$3:$B$305,Data!$B31)</f>
        <v>1</v>
      </c>
      <c r="AI31" s="6" t="str">
        <f>LEFT(Data!$B31,3)</f>
        <v>416</v>
      </c>
      <c r="AJ31" s="6" t="str">
        <f>IF(Data!$D31="Class 5 BT","BT",
     IF(OR(Data!$J31="Hangcha",Data!$J31="Ruyi",Data!$J31="Maximal",Data!$J31="Shanghai",Data!$J31="Staxx"),"Low",
     "Std"))</f>
        <v>Std</v>
      </c>
      <c r="AK31" s="6"/>
      <c r="AL31" s="6" t="str">
        <f>IF(Data!$AK31&lt;&gt;"",Data!$AK31,Data!$AJ31)</f>
        <v>Std</v>
      </c>
    </row>
    <row r="32" ht="12.0" customHeight="1">
      <c r="A32" s="6" t="s">
        <v>735</v>
      </c>
      <c r="B32" s="21" t="s">
        <v>76</v>
      </c>
      <c r="C32" s="6" t="s">
        <v>70</v>
      </c>
      <c r="D32" s="22" t="s">
        <v>19</v>
      </c>
      <c r="E32" s="6" t="s">
        <v>623</v>
      </c>
      <c r="F32" s="6" t="s">
        <v>736</v>
      </c>
      <c r="G32" s="23" t="str">
        <f t="array" ref="G32">INDEX(Family!$B$2:$B$69,MATCH(Data!$C32,Family!$A$2:$A$69,0))</f>
        <v>2-3 Ton Electric DBB</v>
      </c>
      <c r="H32" s="6" t="s">
        <v>625</v>
      </c>
      <c r="I32" s="6" t="s">
        <v>625</v>
      </c>
      <c r="J32" s="6" t="s">
        <v>625</v>
      </c>
      <c r="K32" s="6" t="s">
        <v>18</v>
      </c>
      <c r="L32" s="6" t="s">
        <v>626</v>
      </c>
      <c r="M32" s="6" t="s">
        <v>19</v>
      </c>
      <c r="N32" s="6" t="s">
        <v>627</v>
      </c>
      <c r="O32" s="6" t="s">
        <v>19</v>
      </c>
      <c r="P32" s="6" t="s">
        <v>628</v>
      </c>
      <c r="Q32" s="6"/>
      <c r="R32" s="6" t="s">
        <v>629</v>
      </c>
      <c r="S32" s="6"/>
      <c r="T32" s="6"/>
      <c r="U32" s="23" t="str">
        <f>Data!$B32&amp;" "&amp;Data!$F32</f>
        <v>882 FB20-30PYE/PGYE</v>
      </c>
      <c r="V32" s="23" t="str">
        <f>Data!$U32</f>
        <v>882 FB20-30PYE/PGYE</v>
      </c>
      <c r="W32" s="23" t="str">
        <f>Data!$V32</f>
        <v>882 FB20-30PYE/PGYE</v>
      </c>
      <c r="X32" s="23" t="str">
        <f>Data!$W32</f>
        <v>882 FB20-30PYE/PGYE</v>
      </c>
      <c r="Y32" s="6" t="str">
        <f>CONCATENATE(Data!$C32,"_",Data!$AL32)</f>
        <v>Fam 180_Std</v>
      </c>
      <c r="Z32" s="22" t="str">
        <f t="array" ref="Z32">INDEX(Segment!$C$5:$C$89,MATCH(Data!$Y32,Segment!$B$5:$B$89,0))</f>
        <v>C1 1-3.5T - Standard and Premium</v>
      </c>
      <c r="AA32" s="6" t="s">
        <v>630</v>
      </c>
      <c r="AB32" s="6" t="s">
        <v>416</v>
      </c>
      <c r="AC32" s="24" t="s">
        <v>415</v>
      </c>
      <c r="AD32" s="24" t="s">
        <v>631</v>
      </c>
      <c r="AE32" s="6" t="s">
        <v>632</v>
      </c>
      <c r="AF32" s="6" t="s">
        <v>641</v>
      </c>
      <c r="AG32" s="6">
        <v>30.0</v>
      </c>
      <c r="AH32" s="6">
        <f>COUNTIFS(Data!$B$3:$B$305,Data!$B32)</f>
        <v>1</v>
      </c>
      <c r="AI32" s="6" t="str">
        <f>LEFT(Data!$B32,3)</f>
        <v>882</v>
      </c>
      <c r="AJ32" s="6" t="str">
        <f>IF(Data!$D32="Class 5 BT","BT",
     IF(OR(Data!$J32="Hangcha",Data!$J32="Ruyi",Data!$J32="Maximal",Data!$J32="Shanghai",Data!$J32="Staxx"),"Low",
     "Std"))</f>
        <v>Std</v>
      </c>
      <c r="AK32" s="6"/>
      <c r="AL32" s="6" t="str">
        <f>IF(Data!$AK32&lt;&gt;"",Data!$AK32,Data!$AJ32)</f>
        <v>Std</v>
      </c>
    </row>
    <row r="33" ht="12.0" customHeight="1">
      <c r="A33" s="6" t="s">
        <v>737</v>
      </c>
      <c r="B33" s="21" t="s">
        <v>77</v>
      </c>
      <c r="C33" s="6" t="s">
        <v>70</v>
      </c>
      <c r="D33" s="22" t="s">
        <v>19</v>
      </c>
      <c r="E33" s="6" t="s">
        <v>623</v>
      </c>
      <c r="F33" s="6" t="s">
        <v>738</v>
      </c>
      <c r="G33" s="23" t="str">
        <f t="array" ref="G33">INDEX(Family!$B$2:$B$69,MATCH(Data!$C33,Family!$A$2:$A$69,0))</f>
        <v>2-3 Ton Electric DBB</v>
      </c>
      <c r="H33" s="6" t="s">
        <v>688</v>
      </c>
      <c r="I33" s="6" t="s">
        <v>688</v>
      </c>
      <c r="J33" s="6" t="s">
        <v>688</v>
      </c>
      <c r="K33" s="6" t="s">
        <v>18</v>
      </c>
      <c r="L33" s="6" t="s">
        <v>626</v>
      </c>
      <c r="M33" s="6" t="s">
        <v>19</v>
      </c>
      <c r="N33" s="6" t="s">
        <v>627</v>
      </c>
      <c r="O33" s="6" t="s">
        <v>19</v>
      </c>
      <c r="P33" s="6" t="s">
        <v>628</v>
      </c>
      <c r="Q33" s="6" t="s">
        <v>739</v>
      </c>
      <c r="R33" s="6" t="s">
        <v>726</v>
      </c>
      <c r="S33" s="6" t="s">
        <v>727</v>
      </c>
      <c r="T33" s="6" t="s">
        <v>728</v>
      </c>
      <c r="U33" s="23" t="str">
        <f>Data!$B33&amp;" "&amp;Data!$F33</f>
        <v>976 ERP40-60DH</v>
      </c>
      <c r="V33" s="23" t="str">
        <f>Data!$U33</f>
        <v>976 ERP40-60DH</v>
      </c>
      <c r="W33" s="23" t="str">
        <f>Data!$V33</f>
        <v>976 ERP40-60DH</v>
      </c>
      <c r="X33" s="23" t="str">
        <f>Data!$W33</f>
        <v>976 ERP40-60DH</v>
      </c>
      <c r="Y33" s="6" t="str">
        <f>CONCATENATE(Data!$C33,"_",Data!$AL33)</f>
        <v>Fam 180_Std</v>
      </c>
      <c r="Z33" s="22" t="str">
        <f t="array" ref="Z33">INDEX(Segment!$C$5:$C$89,MATCH(Data!$Y33,Segment!$B$5:$B$89,0))</f>
        <v>C1 1-3.5T - Standard and Premium</v>
      </c>
      <c r="AA33" s="6" t="s">
        <v>630</v>
      </c>
      <c r="AB33" s="6" t="s">
        <v>416</v>
      </c>
      <c r="AC33" s="24" t="s">
        <v>415</v>
      </c>
      <c r="AD33" s="24" t="s">
        <v>631</v>
      </c>
      <c r="AE33" s="6" t="s">
        <v>632</v>
      </c>
      <c r="AF33" s="6">
        <v>0.0</v>
      </c>
      <c r="AG33" s="6">
        <v>31.0</v>
      </c>
      <c r="AH33" s="6">
        <f>COUNTIFS(Data!$B$3:$B$305,Data!$B33)</f>
        <v>1</v>
      </c>
      <c r="AI33" s="6" t="str">
        <f>LEFT(Data!$B33,3)</f>
        <v>976</v>
      </c>
      <c r="AJ33" s="6" t="str">
        <f>IF(Data!$D33="Class 5 BT","BT",
     IF(OR(Data!$J33="Hangcha",Data!$J33="Ruyi",Data!$J33="Maximal",Data!$J33="Shanghai",Data!$J33="Staxx"),"Low",
     "Std"))</f>
        <v>Std</v>
      </c>
      <c r="AK33" s="6"/>
      <c r="AL33" s="6" t="str">
        <f>IF(Data!$AK33&lt;&gt;"",Data!$AK33,Data!$AJ33)</f>
        <v>Std</v>
      </c>
    </row>
    <row r="34" ht="12.0" customHeight="1">
      <c r="A34" s="6" t="s">
        <v>740</v>
      </c>
      <c r="B34" s="21" t="s">
        <v>88</v>
      </c>
      <c r="C34" s="6" t="s">
        <v>87</v>
      </c>
      <c r="D34" s="22" t="s">
        <v>86</v>
      </c>
      <c r="E34" s="6" t="s">
        <v>634</v>
      </c>
      <c r="F34" s="6" t="s">
        <v>741</v>
      </c>
      <c r="G34" s="23" t="str">
        <f t="array" ref="G34">INDEX(Family!$B$2:$B$69,MATCH(Data!$C34,Family!$A$2:$A$69,0))</f>
        <v>NA  Large Reach</v>
      </c>
      <c r="H34" s="6" t="s">
        <v>636</v>
      </c>
      <c r="I34" s="6" t="s">
        <v>636</v>
      </c>
      <c r="J34" s="6" t="s">
        <v>636</v>
      </c>
      <c r="K34" s="6" t="s">
        <v>18</v>
      </c>
      <c r="L34" s="6" t="s">
        <v>695</v>
      </c>
      <c r="M34" s="6" t="s">
        <v>86</v>
      </c>
      <c r="N34" s="6" t="s">
        <v>627</v>
      </c>
      <c r="O34" s="6" t="s">
        <v>86</v>
      </c>
      <c r="P34" s="6" t="s">
        <v>742</v>
      </c>
      <c r="Q34" s="6"/>
      <c r="R34" s="6" t="s">
        <v>743</v>
      </c>
      <c r="S34" s="6"/>
      <c r="T34" s="6"/>
      <c r="U34" s="23" t="str">
        <f>Data!$B34&amp;" "&amp;Data!$F34</f>
        <v>138 N45XMR2/N30XMDR2</v>
      </c>
      <c r="V34" s="23" t="str">
        <f>Data!$U34</f>
        <v>138 N45XMR2/N30XMDR2</v>
      </c>
      <c r="W34" s="23" t="str">
        <f>Data!$V34</f>
        <v>138 N45XMR2/N30XMDR2</v>
      </c>
      <c r="X34" s="23" t="str">
        <f>Data!$W34</f>
        <v>138 N45XMR2/N30XMDR2</v>
      </c>
      <c r="Y34" s="6" t="str">
        <f>CONCATENATE(Data!$C34,"_",Data!$AL34)</f>
        <v>Fam 210_Std</v>
      </c>
      <c r="Z34" s="22" t="str">
        <f t="array" ref="Z34">INDEX(Segment!$C$5:$C$89,MATCH(Data!$Y34,Segment!$B$5:$B$89,0))</f>
        <v>C2 - Standard and Premium</v>
      </c>
      <c r="AA34" s="6" t="s">
        <v>630</v>
      </c>
      <c r="AB34" s="6" t="s">
        <v>438</v>
      </c>
      <c r="AC34" s="24" t="s">
        <v>437</v>
      </c>
      <c r="AD34" s="24" t="s">
        <v>437</v>
      </c>
      <c r="AE34" s="6" t="s">
        <v>632</v>
      </c>
      <c r="AF34" s="6" t="s">
        <v>641</v>
      </c>
      <c r="AG34" s="6">
        <v>32.0</v>
      </c>
      <c r="AH34" s="6">
        <f>COUNTIFS(Data!$B$3:$B$305,Data!$B34)</f>
        <v>1</v>
      </c>
      <c r="AI34" s="6" t="str">
        <f>LEFT(Data!$B34,3)</f>
        <v>138</v>
      </c>
      <c r="AJ34" s="6" t="str">
        <f>IF(Data!$D34="Class 5 BT","BT",
     IF(OR(Data!$J34="Hangcha",Data!$J34="Ruyi",Data!$J34="Maximal",Data!$J34="Shanghai",Data!$J34="Staxx"),"Low",
     "Std"))</f>
        <v>Std</v>
      </c>
      <c r="AK34" s="6"/>
      <c r="AL34" s="6" t="str">
        <f>IF(Data!$AK34&lt;&gt;"",Data!$AK34,Data!$AJ34)</f>
        <v>Std</v>
      </c>
    </row>
    <row r="35" ht="12.0" customHeight="1">
      <c r="A35" s="6" t="s">
        <v>744</v>
      </c>
      <c r="B35" s="21" t="s">
        <v>89</v>
      </c>
      <c r="C35" s="6" t="s">
        <v>87</v>
      </c>
      <c r="D35" s="22" t="s">
        <v>86</v>
      </c>
      <c r="E35" s="6" t="s">
        <v>623</v>
      </c>
      <c r="F35" s="6" t="s">
        <v>744</v>
      </c>
      <c r="G35" s="23" t="str">
        <f t="array" ref="G35">INDEX(Family!$B$2:$B$69,MATCH(Data!$C35,Family!$A$2:$A$69,0))</f>
        <v>NA  Large Reach</v>
      </c>
      <c r="H35" s="6" t="s">
        <v>625</v>
      </c>
      <c r="I35" s="6" t="s">
        <v>625</v>
      </c>
      <c r="J35" s="6" t="s">
        <v>625</v>
      </c>
      <c r="K35" s="6" t="s">
        <v>18</v>
      </c>
      <c r="L35" s="6" t="s">
        <v>695</v>
      </c>
      <c r="M35" s="6" t="s">
        <v>86</v>
      </c>
      <c r="N35" s="6" t="s">
        <v>627</v>
      </c>
      <c r="O35" s="6" t="s">
        <v>86</v>
      </c>
      <c r="P35" s="6" t="s">
        <v>742</v>
      </c>
      <c r="Q35" s="6"/>
      <c r="R35" s="6" t="s">
        <v>745</v>
      </c>
      <c r="S35" s="6"/>
      <c r="T35" s="6"/>
      <c r="U35" s="23" t="str">
        <f>Data!$B35&amp;" "&amp;Data!$F35</f>
        <v>224 FBR20-30 STY</v>
      </c>
      <c r="V35" s="23" t="str">
        <f>Data!$U35</f>
        <v>224 FBR20-30 STY</v>
      </c>
      <c r="W35" s="23" t="str">
        <f>Data!$V35</f>
        <v>224 FBR20-30 STY</v>
      </c>
      <c r="X35" s="23" t="str">
        <f>Data!$W35</f>
        <v>224 FBR20-30 STY</v>
      </c>
      <c r="Y35" s="6" t="str">
        <f>CONCATENATE(Data!$C35,"_",Data!$AL35)</f>
        <v>Fam 210_Std</v>
      </c>
      <c r="Z35" s="22" t="str">
        <f t="array" ref="Z35">INDEX(Segment!$C$5:$C$89,MATCH(Data!$Y35,Segment!$B$5:$B$89,0))</f>
        <v>C2 - Standard and Premium</v>
      </c>
      <c r="AA35" s="6" t="s">
        <v>630</v>
      </c>
      <c r="AB35" s="6" t="s">
        <v>438</v>
      </c>
      <c r="AC35" s="24" t="s">
        <v>437</v>
      </c>
      <c r="AD35" s="24" t="s">
        <v>437</v>
      </c>
      <c r="AE35" s="6" t="s">
        <v>632</v>
      </c>
      <c r="AF35" s="6">
        <v>0.0</v>
      </c>
      <c r="AG35" s="6">
        <v>33.0</v>
      </c>
      <c r="AH35" s="6">
        <f>COUNTIFS(Data!$B$3:$B$305,Data!$B35)</f>
        <v>1</v>
      </c>
      <c r="AI35" s="6" t="str">
        <f>LEFT(Data!$B35,3)</f>
        <v>224</v>
      </c>
      <c r="AJ35" s="6" t="str">
        <f>IF(Data!$D35="Class 5 BT","BT",
     IF(OR(Data!$J35="Hangcha",Data!$J35="Ruyi",Data!$J35="Maximal",Data!$J35="Shanghai",Data!$J35="Staxx"),"Low",
     "Std"))</f>
        <v>Std</v>
      </c>
      <c r="AK35" s="6"/>
      <c r="AL35" s="6" t="str">
        <f>IF(Data!$AK35&lt;&gt;"",Data!$AK35,Data!$AJ35)</f>
        <v>Std</v>
      </c>
    </row>
    <row r="36" ht="12.0" customHeight="1">
      <c r="A36" s="6" t="s">
        <v>746</v>
      </c>
      <c r="B36" s="21" t="s">
        <v>90</v>
      </c>
      <c r="C36" s="6" t="s">
        <v>87</v>
      </c>
      <c r="D36" s="22" t="s">
        <v>86</v>
      </c>
      <c r="E36" s="6" t="s">
        <v>634</v>
      </c>
      <c r="F36" s="6" t="s">
        <v>747</v>
      </c>
      <c r="G36" s="23" t="str">
        <f t="array" ref="G36">INDEX(Family!$B$2:$B$69,MATCH(Data!$C36,Family!$A$2:$A$69,0))</f>
        <v>NA  Large Reach</v>
      </c>
      <c r="H36" s="6" t="s">
        <v>636</v>
      </c>
      <c r="I36" s="6" t="s">
        <v>636</v>
      </c>
      <c r="J36" s="6" t="s">
        <v>636</v>
      </c>
      <c r="K36" s="6" t="s">
        <v>18</v>
      </c>
      <c r="L36" s="6" t="s">
        <v>695</v>
      </c>
      <c r="M36" s="6" t="s">
        <v>86</v>
      </c>
      <c r="N36" s="6" t="s">
        <v>627</v>
      </c>
      <c r="O36" s="6" t="s">
        <v>86</v>
      </c>
      <c r="P36" s="6" t="s">
        <v>742</v>
      </c>
      <c r="Q36" s="6"/>
      <c r="R36" s="6" t="s">
        <v>743</v>
      </c>
      <c r="S36" s="6"/>
      <c r="T36" s="6"/>
      <c r="U36" s="23" t="str">
        <f>Data!$B36&amp;" "&amp;Data!$F36</f>
        <v>264 N45XMXR/N30XMXDR</v>
      </c>
      <c r="V36" s="23" t="str">
        <f>Data!$U36</f>
        <v>264 N45XMXR/N30XMXDR</v>
      </c>
      <c r="W36" s="23" t="str">
        <f>Data!$V36</f>
        <v>264 N45XMXR/N30XMXDR</v>
      </c>
      <c r="X36" s="23" t="str">
        <f>Data!$W36</f>
        <v>264 N45XMXR/N30XMXDR</v>
      </c>
      <c r="Y36" s="6" t="str">
        <f>CONCATENATE(Data!$C36,"_",Data!$AL36)</f>
        <v>Fam 210_Std</v>
      </c>
      <c r="Z36" s="22" t="str">
        <f t="array" ref="Z36">INDEX(Segment!$C$5:$C$89,MATCH(Data!$Y36,Segment!$B$5:$B$89,0))</f>
        <v>C2 - Standard and Premium</v>
      </c>
      <c r="AA36" s="6" t="s">
        <v>630</v>
      </c>
      <c r="AB36" s="6" t="s">
        <v>438</v>
      </c>
      <c r="AC36" s="24" t="s">
        <v>437</v>
      </c>
      <c r="AD36" s="24" t="s">
        <v>437</v>
      </c>
      <c r="AE36" s="6" t="s">
        <v>632</v>
      </c>
      <c r="AF36" s="6">
        <v>0.0</v>
      </c>
      <c r="AG36" s="6">
        <v>34.0</v>
      </c>
      <c r="AH36" s="6">
        <f>COUNTIFS(Data!$B$3:$B$305,Data!$B36)</f>
        <v>1</v>
      </c>
      <c r="AI36" s="6" t="str">
        <f>LEFT(Data!$B36,3)</f>
        <v>264</v>
      </c>
      <c r="AJ36" s="6" t="str">
        <f>IF(Data!$D36="Class 5 BT","BT",
     IF(OR(Data!$J36="Hangcha",Data!$J36="Ruyi",Data!$J36="Maximal",Data!$J36="Shanghai",Data!$J36="Staxx"),"Low",
     "Std"))</f>
        <v>Std</v>
      </c>
      <c r="AK36" s="6"/>
      <c r="AL36" s="6" t="str">
        <f>IF(Data!$AK36&lt;&gt;"",Data!$AK36,Data!$AJ36)</f>
        <v>Std</v>
      </c>
    </row>
    <row r="37" ht="12.0" customHeight="1">
      <c r="A37" s="6" t="s">
        <v>748</v>
      </c>
      <c r="B37" s="21" t="s">
        <v>91</v>
      </c>
      <c r="C37" s="6" t="s">
        <v>87</v>
      </c>
      <c r="D37" s="22" t="s">
        <v>86</v>
      </c>
      <c r="E37" s="6" t="s">
        <v>623</v>
      </c>
      <c r="F37" s="6" t="s">
        <v>749</v>
      </c>
      <c r="G37" s="23" t="str">
        <f t="array" ref="G37">INDEX(Family!$B$2:$B$69,MATCH(Data!$C37,Family!$A$2:$A$69,0))</f>
        <v>NA  Large Reach</v>
      </c>
      <c r="H37" s="6" t="s">
        <v>636</v>
      </c>
      <c r="I37" s="6" t="s">
        <v>636</v>
      </c>
      <c r="J37" s="6" t="s">
        <v>636</v>
      </c>
      <c r="K37" s="6" t="s">
        <v>18</v>
      </c>
      <c r="L37" s="6" t="s">
        <v>695</v>
      </c>
      <c r="M37" s="6" t="s">
        <v>86</v>
      </c>
      <c r="N37" s="6" t="s">
        <v>627</v>
      </c>
      <c r="O37" s="6" t="s">
        <v>86</v>
      </c>
      <c r="P37" s="6" t="s">
        <v>742</v>
      </c>
      <c r="Q37" s="6"/>
      <c r="R37" s="6" t="s">
        <v>743</v>
      </c>
      <c r="S37" s="6"/>
      <c r="T37" s="6"/>
      <c r="U37" s="23" t="str">
        <f>Data!$B37&amp;" "&amp;Data!$F37</f>
        <v>816 NSAF</v>
      </c>
      <c r="V37" s="23" t="str">
        <f>Data!$U37</f>
        <v>816 NSAF</v>
      </c>
      <c r="W37" s="23" t="str">
        <f>Data!$V37</f>
        <v>816 NSAF</v>
      </c>
      <c r="X37" s="23" t="str">
        <f>Data!$W37</f>
        <v>816 NSAF</v>
      </c>
      <c r="Y37" s="6" t="str">
        <f>CONCATENATE(Data!$C37,"_",Data!$AL37)</f>
        <v>Fam 210_Std</v>
      </c>
      <c r="Z37" s="22" t="str">
        <f t="array" ref="Z37">INDEX(Segment!$C$5:$C$89,MATCH(Data!$Y37,Segment!$B$5:$B$89,0))</f>
        <v>C2 - Standard and Premium</v>
      </c>
      <c r="AA37" s="6" t="s">
        <v>630</v>
      </c>
      <c r="AB37" s="6" t="s">
        <v>438</v>
      </c>
      <c r="AC37" s="24" t="s">
        <v>437</v>
      </c>
      <c r="AD37" s="24" t="s">
        <v>437</v>
      </c>
      <c r="AE37" s="6" t="s">
        <v>632</v>
      </c>
      <c r="AF37" s="6" t="s">
        <v>641</v>
      </c>
      <c r="AG37" s="6">
        <v>35.0</v>
      </c>
      <c r="AH37" s="6">
        <f>COUNTIFS(Data!$B$3:$B$305,Data!$B37)</f>
        <v>1</v>
      </c>
      <c r="AI37" s="6" t="str">
        <f>LEFT(Data!$B37,3)</f>
        <v>816</v>
      </c>
      <c r="AJ37" s="6" t="str">
        <f>IF(Data!$D37="Class 5 BT","BT",
     IF(OR(Data!$J37="Hangcha",Data!$J37="Ruyi",Data!$J37="Maximal",Data!$J37="Shanghai",Data!$J37="Staxx"),"Low",
     "Std"))</f>
        <v>Std</v>
      </c>
      <c r="AK37" s="6"/>
      <c r="AL37" s="6" t="str">
        <f>IF(Data!$AK37&lt;&gt;"",Data!$AK37,Data!$AJ37)</f>
        <v>Std</v>
      </c>
    </row>
    <row r="38" ht="12.0" customHeight="1">
      <c r="A38" s="6" t="s">
        <v>750</v>
      </c>
      <c r="B38" s="21" t="s">
        <v>92</v>
      </c>
      <c r="C38" s="6" t="s">
        <v>87</v>
      </c>
      <c r="D38" s="22" t="s">
        <v>86</v>
      </c>
      <c r="E38" s="6" t="s">
        <v>623</v>
      </c>
      <c r="F38" s="6" t="s">
        <v>751</v>
      </c>
      <c r="G38" s="23" t="str">
        <f t="array" ref="G38">INDEX(Family!$B$2:$B$69,MATCH(Data!$C38,Family!$A$2:$A$69,0))</f>
        <v>NA  Large Reach</v>
      </c>
      <c r="H38" s="6" t="s">
        <v>636</v>
      </c>
      <c r="I38" s="6" t="s">
        <v>636</v>
      </c>
      <c r="J38" s="6" t="s">
        <v>636</v>
      </c>
      <c r="K38" s="6" t="s">
        <v>18</v>
      </c>
      <c r="L38" s="6" t="s">
        <v>695</v>
      </c>
      <c r="M38" s="6" t="s">
        <v>86</v>
      </c>
      <c r="N38" s="6" t="s">
        <v>627</v>
      </c>
      <c r="O38" s="6" t="s">
        <v>86</v>
      </c>
      <c r="P38" s="6" t="s">
        <v>742</v>
      </c>
      <c r="Q38" s="6"/>
      <c r="R38" s="6" t="s">
        <v>743</v>
      </c>
      <c r="S38" s="6"/>
      <c r="T38" s="6"/>
      <c r="U38" s="23" t="str">
        <f>Data!$B38&amp;" "&amp;Data!$F38</f>
        <v>829 NRBC/NDRBC</v>
      </c>
      <c r="V38" s="23" t="str">
        <f>Data!$U38</f>
        <v>829 NRBC/NDRBC</v>
      </c>
      <c r="W38" s="23" t="str">
        <f>Data!$V38</f>
        <v>829 NRBC/NDRBC</v>
      </c>
      <c r="X38" s="23" t="str">
        <f>Data!$W38</f>
        <v>829 NRBC/NDRBC</v>
      </c>
      <c r="Y38" s="6" t="str">
        <f>CONCATENATE(Data!$C38,"_",Data!$AL38)</f>
        <v>Fam 210_Std</v>
      </c>
      <c r="Z38" s="22" t="str">
        <f t="array" ref="Z38">INDEX(Segment!$C$5:$C$89,MATCH(Data!$Y38,Segment!$B$5:$B$89,0))</f>
        <v>C2 - Standard and Premium</v>
      </c>
      <c r="AA38" s="6" t="s">
        <v>630</v>
      </c>
      <c r="AB38" s="6" t="s">
        <v>438</v>
      </c>
      <c r="AC38" s="24" t="s">
        <v>437</v>
      </c>
      <c r="AD38" s="24" t="s">
        <v>437</v>
      </c>
      <c r="AE38" s="6" t="s">
        <v>632</v>
      </c>
      <c r="AF38" s="6" t="s">
        <v>641</v>
      </c>
      <c r="AG38" s="6">
        <v>36.0</v>
      </c>
      <c r="AH38" s="6">
        <f>COUNTIFS(Data!$B$3:$B$305,Data!$B38)</f>
        <v>1</v>
      </c>
      <c r="AI38" s="6" t="str">
        <f>LEFT(Data!$B38,3)</f>
        <v>829</v>
      </c>
      <c r="AJ38" s="6" t="str">
        <f>IF(Data!$D38="Class 5 BT","BT",
     IF(OR(Data!$J38="Hangcha",Data!$J38="Ruyi",Data!$J38="Maximal",Data!$J38="Shanghai",Data!$J38="Staxx"),"Low",
     "Std"))</f>
        <v>Std</v>
      </c>
      <c r="AK38" s="6"/>
      <c r="AL38" s="6" t="str">
        <f>IF(Data!$AK38&lt;&gt;"",Data!$AK38,Data!$AJ38)</f>
        <v>Std</v>
      </c>
    </row>
    <row r="39" ht="12.0" customHeight="1">
      <c r="A39" s="6" t="s">
        <v>752</v>
      </c>
      <c r="B39" s="21" t="s">
        <v>93</v>
      </c>
      <c r="C39" s="6" t="s">
        <v>87</v>
      </c>
      <c r="D39" s="22" t="s">
        <v>86</v>
      </c>
      <c r="E39" s="6" t="s">
        <v>623</v>
      </c>
      <c r="F39" s="6" t="s">
        <v>753</v>
      </c>
      <c r="G39" s="23" t="str">
        <f t="array" ref="G39">INDEX(Family!$B$2:$B$69,MATCH(Data!$C39,Family!$A$2:$A$69,0))</f>
        <v>NA  Large Reach</v>
      </c>
      <c r="H39" s="6" t="s">
        <v>636</v>
      </c>
      <c r="I39" s="6" t="s">
        <v>636</v>
      </c>
      <c r="J39" s="6" t="s">
        <v>636</v>
      </c>
      <c r="K39" s="6" t="s">
        <v>18</v>
      </c>
      <c r="L39" s="6" t="s">
        <v>695</v>
      </c>
      <c r="M39" s="6" t="s">
        <v>86</v>
      </c>
      <c r="N39" s="6" t="s">
        <v>627</v>
      </c>
      <c r="O39" s="6" t="s">
        <v>86</v>
      </c>
      <c r="P39" s="6" t="s">
        <v>742</v>
      </c>
      <c r="Q39" s="6"/>
      <c r="R39" s="6" t="s">
        <v>743</v>
      </c>
      <c r="S39" s="6"/>
      <c r="T39" s="6"/>
      <c r="U39" s="23" t="str">
        <f>Data!$B39&amp;" "&amp;Data!$F39</f>
        <v>861 NR045EA, NDR035EA</v>
      </c>
      <c r="V39" s="23" t="str">
        <f>Data!$U39</f>
        <v>861 NR045EA, NDR035EA</v>
      </c>
      <c r="W39" s="23" t="str">
        <f>Data!$V39</f>
        <v>861 NR045EA, NDR035EA</v>
      </c>
      <c r="X39" s="23" t="str">
        <f>Data!$W39</f>
        <v>861 NR045EA, NDR035EA</v>
      </c>
      <c r="Y39" s="6" t="str">
        <f>CONCATENATE(Data!$C39,"_",Data!$AL39)</f>
        <v>Fam 210_Std</v>
      </c>
      <c r="Z39" s="22" t="str">
        <f t="array" ref="Z39">INDEX(Segment!$C$5:$C$89,MATCH(Data!$Y39,Segment!$B$5:$B$89,0))</f>
        <v>C2 - Standard and Premium</v>
      </c>
      <c r="AA39" s="6" t="s">
        <v>630</v>
      </c>
      <c r="AB39" s="6" t="s">
        <v>438</v>
      </c>
      <c r="AC39" s="24" t="s">
        <v>437</v>
      </c>
      <c r="AD39" s="24" t="s">
        <v>437</v>
      </c>
      <c r="AE39" s="6" t="s">
        <v>632</v>
      </c>
      <c r="AF39" s="6">
        <v>0.0</v>
      </c>
      <c r="AG39" s="6">
        <v>37.0</v>
      </c>
      <c r="AH39" s="6">
        <f>COUNTIFS(Data!$B$3:$B$305,Data!$B39)</f>
        <v>1</v>
      </c>
      <c r="AI39" s="6" t="str">
        <f>LEFT(Data!$B39,3)</f>
        <v>861</v>
      </c>
      <c r="AJ39" s="6" t="str">
        <f>IF(Data!$D39="Class 5 BT","BT",
     IF(OR(Data!$J39="Hangcha",Data!$J39="Ruyi",Data!$J39="Maximal",Data!$J39="Shanghai",Data!$J39="Staxx"),"Low",
     "Std"))</f>
        <v>Std</v>
      </c>
      <c r="AK39" s="6"/>
      <c r="AL39" s="6" t="str">
        <f>IF(Data!$AK39&lt;&gt;"",Data!$AK39,Data!$AJ39)</f>
        <v>Std</v>
      </c>
    </row>
    <row r="40" ht="12.0" customHeight="1">
      <c r="A40" s="6" t="s">
        <v>754</v>
      </c>
      <c r="B40" s="21" t="s">
        <v>94</v>
      </c>
      <c r="C40" s="6" t="s">
        <v>87</v>
      </c>
      <c r="D40" s="22" t="s">
        <v>86</v>
      </c>
      <c r="E40" s="6" t="s">
        <v>623</v>
      </c>
      <c r="F40" s="6" t="s">
        <v>754</v>
      </c>
      <c r="G40" s="23" t="str">
        <f t="array" ref="G40">INDEX(Family!$B$2:$B$69,MATCH(Data!$C40,Family!$A$2:$A$69,0))</f>
        <v>NA  Large Reach</v>
      </c>
      <c r="H40" s="6" t="s">
        <v>625</v>
      </c>
      <c r="I40" s="6" t="s">
        <v>625</v>
      </c>
      <c r="J40" s="6" t="s">
        <v>625</v>
      </c>
      <c r="K40" s="6" t="s">
        <v>18</v>
      </c>
      <c r="L40" s="6" t="s">
        <v>695</v>
      </c>
      <c r="M40" s="6" t="s">
        <v>86</v>
      </c>
      <c r="N40" s="6" t="s">
        <v>627</v>
      </c>
      <c r="O40" s="6" t="s">
        <v>86</v>
      </c>
      <c r="P40" s="6" t="s">
        <v>742</v>
      </c>
      <c r="Q40" s="6"/>
      <c r="R40" s="6" t="s">
        <v>745</v>
      </c>
      <c r="S40" s="6"/>
      <c r="T40" s="6"/>
      <c r="U40" s="23" t="str">
        <f>Data!$B40&amp;" "&amp;Data!$F40</f>
        <v>900 FBR13-18SY/WY</v>
      </c>
      <c r="V40" s="23" t="str">
        <f>Data!$U40</f>
        <v>900 FBR13-18SY/WY</v>
      </c>
      <c r="W40" s="23" t="str">
        <f>Data!$V40</f>
        <v>900 FBR13-18SY/WY</v>
      </c>
      <c r="X40" s="23" t="str">
        <f>Data!$W40</f>
        <v>900 FBR13-18SY/WY</v>
      </c>
      <c r="Y40" s="6" t="str">
        <f>CONCATENATE(Data!$C40,"_",Data!$AL40)</f>
        <v>Fam 210_Std</v>
      </c>
      <c r="Z40" s="22" t="str">
        <f t="array" ref="Z40">INDEX(Segment!$C$5:$C$89,MATCH(Data!$Y40,Segment!$B$5:$B$89,0))</f>
        <v>C2 - Standard and Premium</v>
      </c>
      <c r="AA40" s="6" t="s">
        <v>630</v>
      </c>
      <c r="AB40" s="6" t="s">
        <v>438</v>
      </c>
      <c r="AC40" s="24" t="s">
        <v>437</v>
      </c>
      <c r="AD40" s="24" t="s">
        <v>437</v>
      </c>
      <c r="AE40" s="6" t="s">
        <v>632</v>
      </c>
      <c r="AF40" s="6">
        <v>0.0</v>
      </c>
      <c r="AG40" s="6">
        <v>38.0</v>
      </c>
      <c r="AH40" s="6">
        <f>COUNTIFS(Data!$B$3:$B$305,Data!$B40)</f>
        <v>1</v>
      </c>
      <c r="AI40" s="6" t="str">
        <f>LEFT(Data!$B40,3)</f>
        <v>900</v>
      </c>
      <c r="AJ40" s="6" t="str">
        <f>IF(Data!$D40="Class 5 BT","BT",
     IF(OR(Data!$J40="Hangcha",Data!$J40="Ruyi",Data!$J40="Maximal",Data!$J40="Shanghai",Data!$J40="Staxx"),"Low",
     "Std"))</f>
        <v>Std</v>
      </c>
      <c r="AK40" s="6"/>
      <c r="AL40" s="6" t="str">
        <f>IF(Data!$AK40&lt;&gt;"",Data!$AK40,Data!$AJ40)</f>
        <v>Std</v>
      </c>
    </row>
    <row r="41" ht="12.0" customHeight="1">
      <c r="A41" s="6" t="s">
        <v>755</v>
      </c>
      <c r="B41" s="21" t="s">
        <v>95</v>
      </c>
      <c r="C41" s="6" t="s">
        <v>87</v>
      </c>
      <c r="D41" s="22" t="s">
        <v>86</v>
      </c>
      <c r="E41" s="6" t="s">
        <v>634</v>
      </c>
      <c r="F41" s="6" t="s">
        <v>756</v>
      </c>
      <c r="G41" s="23" t="str">
        <f t="array" ref="G41">INDEX(Family!$B$2:$B$69,MATCH(Data!$C41,Family!$A$2:$A$69,0))</f>
        <v>NA  Large Reach</v>
      </c>
      <c r="H41" s="6" t="s">
        <v>625</v>
      </c>
      <c r="I41" s="6" t="s">
        <v>625</v>
      </c>
      <c r="J41" s="6" t="s">
        <v>625</v>
      </c>
      <c r="K41" s="6" t="s">
        <v>18</v>
      </c>
      <c r="L41" s="6" t="s">
        <v>695</v>
      </c>
      <c r="M41" s="6" t="s">
        <v>86</v>
      </c>
      <c r="N41" s="6" t="s">
        <v>627</v>
      </c>
      <c r="O41" s="6" t="s">
        <v>86</v>
      </c>
      <c r="P41" s="6" t="s">
        <v>742</v>
      </c>
      <c r="Q41" s="6"/>
      <c r="R41" s="6" t="s">
        <v>745</v>
      </c>
      <c r="S41" s="6"/>
      <c r="T41" s="6"/>
      <c r="U41" s="23" t="str">
        <f>Data!$B41&amp;" "&amp;Data!$F41</f>
        <v>915 R1.0-1.80EX/WEX</v>
      </c>
      <c r="V41" s="23" t="str">
        <f>Data!$U41</f>
        <v>915 R1.0-1.80EX/WEX</v>
      </c>
      <c r="W41" s="23" t="str">
        <f>Data!$V41</f>
        <v>915 R1.0-1.80EX/WEX</v>
      </c>
      <c r="X41" s="23" t="str">
        <f>Data!$W41</f>
        <v>915 R1.0-1.80EX/WEX</v>
      </c>
      <c r="Y41" s="6" t="str">
        <f>CONCATENATE(Data!$C41,"_",Data!$AL41)</f>
        <v>Fam 210_Std</v>
      </c>
      <c r="Z41" s="22" t="str">
        <f t="array" ref="Z41">INDEX(Segment!$C$5:$C$89,MATCH(Data!$Y41,Segment!$B$5:$B$89,0))</f>
        <v>C2 - Standard and Premium</v>
      </c>
      <c r="AA41" s="6" t="s">
        <v>630</v>
      </c>
      <c r="AB41" s="6" t="s">
        <v>438</v>
      </c>
      <c r="AC41" s="24" t="s">
        <v>437</v>
      </c>
      <c r="AD41" s="24" t="s">
        <v>437</v>
      </c>
      <c r="AE41" s="6" t="s">
        <v>632</v>
      </c>
      <c r="AF41" s="6">
        <v>0.0</v>
      </c>
      <c r="AG41" s="6">
        <v>39.0</v>
      </c>
      <c r="AH41" s="6">
        <f>COUNTIFS(Data!$B$3:$B$305,Data!$B41)</f>
        <v>1</v>
      </c>
      <c r="AI41" s="6" t="str">
        <f>LEFT(Data!$B41,3)</f>
        <v>915</v>
      </c>
      <c r="AJ41" s="6" t="str">
        <f>IF(Data!$D41="Class 5 BT","BT",
     IF(OR(Data!$J41="Hangcha",Data!$J41="Ruyi",Data!$J41="Maximal",Data!$J41="Shanghai",Data!$J41="Staxx"),"Low",
     "Std"))</f>
        <v>Std</v>
      </c>
      <c r="AK41" s="6"/>
      <c r="AL41" s="6" t="str">
        <f>IF(Data!$AK41&lt;&gt;"",Data!$AK41,Data!$AJ41)</f>
        <v>Std</v>
      </c>
    </row>
    <row r="42" ht="12.0" customHeight="1">
      <c r="A42" s="6" t="s">
        <v>757</v>
      </c>
      <c r="B42" s="21" t="s">
        <v>97</v>
      </c>
      <c r="C42" s="6" t="s">
        <v>96</v>
      </c>
      <c r="D42" s="22" t="s">
        <v>86</v>
      </c>
      <c r="E42" s="6" t="s">
        <v>634</v>
      </c>
      <c r="F42" s="6" t="s">
        <v>758</v>
      </c>
      <c r="G42" s="23" t="str">
        <f t="array" ref="G42">INDEX(Family!$B$2:$B$69,MATCH(Data!$C42,Family!$A$2:$A$69,0))</f>
        <v>NA  Small Reach</v>
      </c>
      <c r="H42" s="6" t="s">
        <v>636</v>
      </c>
      <c r="I42" s="6" t="s">
        <v>636</v>
      </c>
      <c r="J42" s="6" t="s">
        <v>636</v>
      </c>
      <c r="K42" s="6" t="s">
        <v>18</v>
      </c>
      <c r="L42" s="6" t="s">
        <v>695</v>
      </c>
      <c r="M42" s="6" t="s">
        <v>86</v>
      </c>
      <c r="N42" s="6" t="s">
        <v>627</v>
      </c>
      <c r="O42" s="6" t="s">
        <v>86</v>
      </c>
      <c r="P42" s="6" t="s">
        <v>742</v>
      </c>
      <c r="Q42" s="6"/>
      <c r="R42" s="6" t="s">
        <v>743</v>
      </c>
      <c r="S42" s="6"/>
      <c r="T42" s="6"/>
      <c r="U42" s="23" t="str">
        <f>Data!$B42&amp;" "&amp;Data!$F42</f>
        <v>265 N35-40ZRS,N30ZDRS</v>
      </c>
      <c r="V42" s="23" t="str">
        <f>Data!$U42</f>
        <v>265 N35-40ZRS,N30ZDRS</v>
      </c>
      <c r="W42" s="23" t="str">
        <f>Data!$V42</f>
        <v>265 N35-40ZRS,N30ZDRS</v>
      </c>
      <c r="X42" s="23" t="str">
        <f>Data!$W42</f>
        <v>265 N35-40ZRS,N30ZDRS</v>
      </c>
      <c r="Y42" s="6" t="str">
        <f>CONCATENATE(Data!$C42,"_",Data!$AL42)</f>
        <v>Fam 220_Std</v>
      </c>
      <c r="Z42" s="22" t="str">
        <f t="array" ref="Z42">INDEX(Segment!$C$5:$C$89,MATCH(Data!$Y42,Segment!$B$5:$B$89,0))</f>
        <v>C2 - Standard and Premium</v>
      </c>
      <c r="AA42" s="6" t="s">
        <v>630</v>
      </c>
      <c r="AB42" s="6" t="s">
        <v>438</v>
      </c>
      <c r="AC42" s="24" t="s">
        <v>437</v>
      </c>
      <c r="AD42" s="24" t="s">
        <v>437</v>
      </c>
      <c r="AE42" s="6" t="s">
        <v>632</v>
      </c>
      <c r="AF42" s="6">
        <v>0.0</v>
      </c>
      <c r="AG42" s="6">
        <v>40.0</v>
      </c>
      <c r="AH42" s="6">
        <f>COUNTIFS(Data!$B$3:$B$305,Data!$B42)</f>
        <v>1</v>
      </c>
      <c r="AI42" s="6" t="str">
        <f>LEFT(Data!$B42,3)</f>
        <v>265</v>
      </c>
      <c r="AJ42" s="6" t="str">
        <f>IF(Data!$D42="Class 5 BT","BT",
     IF(OR(Data!$J42="Hangcha",Data!$J42="Ruyi",Data!$J42="Maximal",Data!$J42="Shanghai",Data!$J42="Staxx"),"Low",
     "Std"))</f>
        <v>Std</v>
      </c>
      <c r="AK42" s="6"/>
      <c r="AL42" s="6" t="str">
        <f>IF(Data!$AK42&lt;&gt;"",Data!$AK42,Data!$AJ42)</f>
        <v>Std</v>
      </c>
    </row>
    <row r="43" ht="12.0" customHeight="1">
      <c r="A43" s="6" t="s">
        <v>759</v>
      </c>
      <c r="B43" s="21" t="s">
        <v>98</v>
      </c>
      <c r="C43" s="6" t="s">
        <v>96</v>
      </c>
      <c r="D43" s="22" t="s">
        <v>86</v>
      </c>
      <c r="E43" s="6" t="s">
        <v>623</v>
      </c>
      <c r="F43" s="6" t="s">
        <v>760</v>
      </c>
      <c r="G43" s="23" t="str">
        <f t="array" ref="G43">INDEX(Family!$B$2:$B$69,MATCH(Data!$C43,Family!$A$2:$A$69,0))</f>
        <v>NA  Small Reach</v>
      </c>
      <c r="H43" s="6" t="s">
        <v>636</v>
      </c>
      <c r="I43" s="6" t="s">
        <v>636</v>
      </c>
      <c r="J43" s="6" t="s">
        <v>636</v>
      </c>
      <c r="K43" s="6" t="s">
        <v>18</v>
      </c>
      <c r="L43" s="6" t="s">
        <v>695</v>
      </c>
      <c r="M43" s="6" t="s">
        <v>86</v>
      </c>
      <c r="N43" s="6" t="s">
        <v>627</v>
      </c>
      <c r="O43" s="6" t="s">
        <v>86</v>
      </c>
      <c r="P43" s="6" t="s">
        <v>742</v>
      </c>
      <c r="Q43" s="6"/>
      <c r="R43" s="6" t="s">
        <v>743</v>
      </c>
      <c r="S43" s="6"/>
      <c r="T43" s="6"/>
      <c r="U43" s="23" t="str">
        <f>Data!$B43&amp;" "&amp;Data!$F43</f>
        <v>295 NR035-040DA, NDR030DA  </v>
      </c>
      <c r="V43" s="23" t="str">
        <f>Data!$U43</f>
        <v>295 NR035-040DA, NDR030DA  </v>
      </c>
      <c r="W43" s="23" t="str">
        <f>Data!$V43</f>
        <v>295 NR035-040DA, NDR030DA  </v>
      </c>
      <c r="X43" s="23" t="str">
        <f>Data!$W43</f>
        <v>295 NR035-040DA, NDR030DA  </v>
      </c>
      <c r="Y43" s="6" t="str">
        <f>CONCATENATE(Data!$C43,"_",Data!$AL43)</f>
        <v>Fam 220_Std</v>
      </c>
      <c r="Z43" s="22" t="str">
        <f t="array" ref="Z43">INDEX(Segment!$C$5:$C$89,MATCH(Data!$Y43,Segment!$B$5:$B$89,0))</f>
        <v>C2 - Standard and Premium</v>
      </c>
      <c r="AA43" s="6" t="s">
        <v>630</v>
      </c>
      <c r="AB43" s="6" t="s">
        <v>438</v>
      </c>
      <c r="AC43" s="24" t="s">
        <v>437</v>
      </c>
      <c r="AD43" s="24" t="s">
        <v>437</v>
      </c>
      <c r="AE43" s="6" t="s">
        <v>632</v>
      </c>
      <c r="AF43" s="6">
        <v>0.0</v>
      </c>
      <c r="AG43" s="6">
        <v>41.0</v>
      </c>
      <c r="AH43" s="6">
        <f>COUNTIFS(Data!$B$3:$B$305,Data!$B43)</f>
        <v>1</v>
      </c>
      <c r="AI43" s="6" t="str">
        <f>LEFT(Data!$B43,3)</f>
        <v>295</v>
      </c>
      <c r="AJ43" s="6" t="str">
        <f>IF(Data!$D43="Class 5 BT","BT",
     IF(OR(Data!$J43="Hangcha",Data!$J43="Ruyi",Data!$J43="Maximal",Data!$J43="Shanghai",Data!$J43="Staxx"),"Low",
     "Std"))</f>
        <v>Std</v>
      </c>
      <c r="AK43" s="6"/>
      <c r="AL43" s="6" t="str">
        <f>IF(Data!$AK43&lt;&gt;"",Data!$AK43,Data!$AJ43)</f>
        <v>Std</v>
      </c>
    </row>
    <row r="44" ht="12.0" customHeight="1">
      <c r="A44" s="6" t="s">
        <v>761</v>
      </c>
      <c r="B44" s="21" t="s">
        <v>101</v>
      </c>
      <c r="C44" s="6" t="s">
        <v>96</v>
      </c>
      <c r="D44" s="22" t="s">
        <v>86</v>
      </c>
      <c r="E44" s="6" t="s">
        <v>634</v>
      </c>
      <c r="F44" s="6" t="s">
        <v>762</v>
      </c>
      <c r="G44" s="23" t="str">
        <f t="array" ref="G44">INDEX(Family!$B$2:$B$69,MATCH(Data!$C44,Family!$A$2:$A$69,0))</f>
        <v>NA  Small Reach</v>
      </c>
      <c r="H44" s="6" t="s">
        <v>710</v>
      </c>
      <c r="I44" s="6" t="s">
        <v>710</v>
      </c>
      <c r="J44" s="6" t="s">
        <v>710</v>
      </c>
      <c r="K44" s="6" t="s">
        <v>18</v>
      </c>
      <c r="L44" s="6" t="s">
        <v>695</v>
      </c>
      <c r="M44" s="6" t="s">
        <v>86</v>
      </c>
      <c r="N44" s="6" t="s">
        <v>627</v>
      </c>
      <c r="O44" s="6" t="s">
        <v>86</v>
      </c>
      <c r="P44" s="6" t="s">
        <v>742</v>
      </c>
      <c r="Q44" s="6" t="s">
        <v>763</v>
      </c>
      <c r="R44" s="6" t="s">
        <v>764</v>
      </c>
      <c r="S44" s="6" t="s">
        <v>765</v>
      </c>
      <c r="T44" s="6" t="s">
        <v>766</v>
      </c>
      <c r="U44" s="23" t="str">
        <f>Data!$B44&amp;" "&amp;Data!$F44</f>
        <v>435 R1.4/1.6/1.8/2.0/PLU</v>
      </c>
      <c r="V44" s="23" t="str">
        <f>Data!$U44</f>
        <v>435 R1.4/1.6/1.8/2.0/PLU</v>
      </c>
      <c r="W44" s="23" t="str">
        <f>Data!$V44</f>
        <v>435 R1.4/1.6/1.8/2.0/PLU</v>
      </c>
      <c r="X44" s="23" t="str">
        <f>Data!$W44</f>
        <v>435 R1.4/1.6/1.8/2.0/PLU</v>
      </c>
      <c r="Y44" s="6" t="str">
        <f>CONCATENATE(Data!$C44,"_",Data!$AL44)</f>
        <v>Fam 220_Std</v>
      </c>
      <c r="Z44" s="22" t="str">
        <f t="array" ref="Z44">INDEX(Segment!$C$5:$C$89,MATCH(Data!$Y44,Segment!$B$5:$B$89,0))</f>
        <v>C2 - Standard and Premium</v>
      </c>
      <c r="AA44" s="6" t="s">
        <v>630</v>
      </c>
      <c r="AB44" s="6" t="s">
        <v>438</v>
      </c>
      <c r="AC44" s="24" t="s">
        <v>437</v>
      </c>
      <c r="AD44" s="24" t="s">
        <v>437</v>
      </c>
      <c r="AE44" s="6" t="s">
        <v>632</v>
      </c>
      <c r="AF44" s="6">
        <v>0.0</v>
      </c>
      <c r="AG44" s="6">
        <v>42.0</v>
      </c>
      <c r="AH44" s="6">
        <f>COUNTIFS(Data!$B$3:$B$305,Data!$B44)</f>
        <v>1</v>
      </c>
      <c r="AI44" s="6" t="str">
        <f>LEFT(Data!$B44,3)</f>
        <v>435</v>
      </c>
      <c r="AJ44" s="6" t="str">
        <f>IF(Data!$D44="Class 5 BT","BT",
     IF(OR(Data!$J44="Hangcha",Data!$J44="Ruyi",Data!$J44="Maximal",Data!$J44="Shanghai",Data!$J44="Staxx"),"Low",
     "Std"))</f>
        <v>Std</v>
      </c>
      <c r="AK44" s="6"/>
      <c r="AL44" s="6" t="str">
        <f>IF(Data!$AK44&lt;&gt;"",Data!$AK44,Data!$AJ44)</f>
        <v>Std</v>
      </c>
    </row>
    <row r="45" ht="12.0" customHeight="1">
      <c r="A45" s="6" t="s">
        <v>767</v>
      </c>
      <c r="B45" s="21" t="s">
        <v>102</v>
      </c>
      <c r="C45" s="6" t="s">
        <v>96</v>
      </c>
      <c r="D45" s="22" t="s">
        <v>86</v>
      </c>
      <c r="E45" s="6" t="s">
        <v>634</v>
      </c>
      <c r="F45" s="6" t="s">
        <v>768</v>
      </c>
      <c r="G45" s="23" t="str">
        <f t="array" ref="G45">INDEX(Family!$B$2:$B$69,MATCH(Data!$C45,Family!$A$2:$A$69,0))</f>
        <v>NA  Small Reach</v>
      </c>
      <c r="H45" s="6" t="s">
        <v>636</v>
      </c>
      <c r="I45" s="6" t="s">
        <v>636</v>
      </c>
      <c r="J45" s="6" t="s">
        <v>636</v>
      </c>
      <c r="K45" s="6" t="s">
        <v>18</v>
      </c>
      <c r="L45" s="6" t="s">
        <v>695</v>
      </c>
      <c r="M45" s="6" t="s">
        <v>86</v>
      </c>
      <c r="N45" s="6" t="s">
        <v>627</v>
      </c>
      <c r="O45" s="6" t="s">
        <v>86</v>
      </c>
      <c r="P45" s="6" t="s">
        <v>742</v>
      </c>
      <c r="Q45" s="6"/>
      <c r="R45" s="6" t="s">
        <v>743</v>
      </c>
      <c r="S45" s="6"/>
      <c r="T45" s="6"/>
      <c r="U45" s="23" t="str">
        <f>Data!$B45&amp;" "&amp;Data!$F45</f>
        <v>470 N35-40ZR,N30ZDR</v>
      </c>
      <c r="V45" s="23" t="str">
        <f>Data!$U45</f>
        <v>470 N35-40ZR,N30ZDR</v>
      </c>
      <c r="W45" s="23" t="str">
        <f>Data!$V45</f>
        <v>470 N35-40ZR,N30ZDR</v>
      </c>
      <c r="X45" s="23" t="str">
        <f>Data!$W45</f>
        <v>470 N35-40ZR,N30ZDR</v>
      </c>
      <c r="Y45" s="6" t="str">
        <f>CONCATENATE(Data!$C45,"_",Data!$AL45)</f>
        <v>Fam 220_Std</v>
      </c>
      <c r="Z45" s="22" t="str">
        <f t="array" ref="Z45">INDEX(Segment!$C$5:$C$89,MATCH(Data!$Y45,Segment!$B$5:$B$89,0))</f>
        <v>C2 - Standard and Premium</v>
      </c>
      <c r="AA45" s="6" t="s">
        <v>630</v>
      </c>
      <c r="AB45" s="6" t="s">
        <v>438</v>
      </c>
      <c r="AC45" s="24" t="s">
        <v>437</v>
      </c>
      <c r="AD45" s="24" t="s">
        <v>437</v>
      </c>
      <c r="AE45" s="6" t="s">
        <v>632</v>
      </c>
      <c r="AF45" s="6" t="s">
        <v>641</v>
      </c>
      <c r="AG45" s="6">
        <v>43.0</v>
      </c>
      <c r="AH45" s="6">
        <f>COUNTIFS(Data!$B$3:$B$305,Data!$B45)</f>
        <v>1</v>
      </c>
      <c r="AI45" s="6" t="str">
        <f>LEFT(Data!$B45,3)</f>
        <v>470</v>
      </c>
      <c r="AJ45" s="6" t="str">
        <f>IF(Data!$D45="Class 5 BT","BT",
     IF(OR(Data!$J45="Hangcha",Data!$J45="Ruyi",Data!$J45="Maximal",Data!$J45="Shanghai",Data!$J45="Staxx"),"Low",
     "Std"))</f>
        <v>Std</v>
      </c>
      <c r="AK45" s="6"/>
      <c r="AL45" s="6" t="str">
        <f>IF(Data!$AK45&lt;&gt;"",Data!$AK45,Data!$AJ45)</f>
        <v>Std</v>
      </c>
    </row>
    <row r="46" ht="12.0" customHeight="1">
      <c r="A46" s="6" t="s">
        <v>769</v>
      </c>
      <c r="B46" s="21" t="s">
        <v>103</v>
      </c>
      <c r="C46" s="6" t="s">
        <v>96</v>
      </c>
      <c r="D46" s="22" t="s">
        <v>86</v>
      </c>
      <c r="E46" s="6" t="s">
        <v>634</v>
      </c>
      <c r="F46" s="6" t="s">
        <v>769</v>
      </c>
      <c r="G46" s="23" t="str">
        <f t="array" ref="G46">INDEX(Family!$B$2:$B$69,MATCH(Data!$C46,Family!$A$2:$A$69,0))</f>
        <v>NA  Small Reach</v>
      </c>
      <c r="H46" s="6" t="s">
        <v>636</v>
      </c>
      <c r="I46" s="6" t="s">
        <v>636</v>
      </c>
      <c r="J46" s="6" t="s">
        <v>636</v>
      </c>
      <c r="K46" s="6" t="s">
        <v>18</v>
      </c>
      <c r="L46" s="6" t="s">
        <v>695</v>
      </c>
      <c r="M46" s="6" t="s">
        <v>86</v>
      </c>
      <c r="N46" s="6" t="s">
        <v>627</v>
      </c>
      <c r="O46" s="6" t="s">
        <v>86</v>
      </c>
      <c r="P46" s="6" t="s">
        <v>742</v>
      </c>
      <c r="Q46" s="6"/>
      <c r="R46" s="6" t="s">
        <v>743</v>
      </c>
      <c r="S46" s="6"/>
      <c r="T46" s="6"/>
      <c r="U46" s="23" t="str">
        <f>Data!$B46&amp;" "&amp;Data!$F46</f>
        <v>471 N50XMA3</v>
      </c>
      <c r="V46" s="23" t="str">
        <f>Data!$U46</f>
        <v>471 N50XMA3</v>
      </c>
      <c r="W46" s="23" t="str">
        <f>Data!$V46</f>
        <v>471 N50XMA3</v>
      </c>
      <c r="X46" s="23" t="str">
        <f>Data!$W46</f>
        <v>471 N50XMA3</v>
      </c>
      <c r="Y46" s="6" t="str">
        <f>CONCATENATE(Data!$C46,"_",Data!$AL46)</f>
        <v>Fam 220_Std</v>
      </c>
      <c r="Z46" s="22" t="str">
        <f t="array" ref="Z46">INDEX(Segment!$C$5:$C$89,MATCH(Data!$Y46,Segment!$B$5:$B$89,0))</f>
        <v>C2 - Standard and Premium</v>
      </c>
      <c r="AA46" s="6" t="s">
        <v>630</v>
      </c>
      <c r="AB46" s="6" t="s">
        <v>438</v>
      </c>
      <c r="AC46" s="24" t="s">
        <v>437</v>
      </c>
      <c r="AD46" s="24" t="s">
        <v>437</v>
      </c>
      <c r="AE46" s="6" t="s">
        <v>632</v>
      </c>
      <c r="AF46" s="6" t="s">
        <v>641</v>
      </c>
      <c r="AG46" s="6">
        <v>44.0</v>
      </c>
      <c r="AH46" s="6">
        <f>COUNTIFS(Data!$B$3:$B$305,Data!$B46)</f>
        <v>1</v>
      </c>
      <c r="AI46" s="6" t="str">
        <f>LEFT(Data!$B46,3)</f>
        <v>471</v>
      </c>
      <c r="AJ46" s="6" t="str">
        <f>IF(Data!$D46="Class 5 BT","BT",
     IF(OR(Data!$J46="Hangcha",Data!$J46="Ruyi",Data!$J46="Maximal",Data!$J46="Shanghai",Data!$J46="Staxx"),"Low",
     "Std"))</f>
        <v>Std</v>
      </c>
      <c r="AK46" s="6"/>
      <c r="AL46" s="6" t="str">
        <f>IF(Data!$AK46&lt;&gt;"",Data!$AK46,Data!$AJ46)</f>
        <v>Std</v>
      </c>
    </row>
    <row r="47" ht="12.0" customHeight="1">
      <c r="A47" s="6" t="s">
        <v>770</v>
      </c>
      <c r="B47" s="21" t="s">
        <v>104</v>
      </c>
      <c r="C47" s="6" t="s">
        <v>96</v>
      </c>
      <c r="D47" s="22" t="s">
        <v>86</v>
      </c>
      <c r="E47" s="6" t="s">
        <v>623</v>
      </c>
      <c r="F47" s="6" t="s">
        <v>771</v>
      </c>
      <c r="G47" s="23" t="str">
        <f t="array" ref="G47">INDEX(Family!$B$2:$B$69,MATCH(Data!$C47,Family!$A$2:$A$69,0))</f>
        <v>NA  Small Reach</v>
      </c>
      <c r="H47" s="6" t="s">
        <v>636</v>
      </c>
      <c r="I47" s="6" t="s">
        <v>636</v>
      </c>
      <c r="J47" s="6" t="s">
        <v>636</v>
      </c>
      <c r="K47" s="6" t="s">
        <v>18</v>
      </c>
      <c r="L47" s="6" t="s">
        <v>695</v>
      </c>
      <c r="M47" s="6" t="s">
        <v>86</v>
      </c>
      <c r="N47" s="6" t="s">
        <v>627</v>
      </c>
      <c r="O47" s="6" t="s">
        <v>86</v>
      </c>
      <c r="P47" s="6" t="s">
        <v>742</v>
      </c>
      <c r="Q47" s="6"/>
      <c r="R47" s="6" t="s">
        <v>743</v>
      </c>
      <c r="S47" s="6"/>
      <c r="T47" s="6"/>
      <c r="U47" s="23" t="str">
        <f>Data!$B47&amp;" "&amp;Data!$F47</f>
        <v>815 NR035-040EA, NDR030EA  </v>
      </c>
      <c r="V47" s="23" t="str">
        <f>Data!$U47</f>
        <v>815 NR035-040EA, NDR030EA  </v>
      </c>
      <c r="W47" s="23" t="str">
        <f>Data!$V47</f>
        <v>815 NR035-040EA, NDR030EA  </v>
      </c>
      <c r="X47" s="23" t="str">
        <f>Data!$W47</f>
        <v>815 NR035-040EA, NDR030EA  </v>
      </c>
      <c r="Y47" s="6" t="str">
        <f>CONCATENATE(Data!$C47,"_",Data!$AL47)</f>
        <v>Fam 220_Std</v>
      </c>
      <c r="Z47" s="22" t="str">
        <f t="array" ref="Z47">INDEX(Segment!$C$5:$C$89,MATCH(Data!$Y47,Segment!$B$5:$B$89,0))</f>
        <v>C2 - Standard and Premium</v>
      </c>
      <c r="AA47" s="6" t="s">
        <v>630</v>
      </c>
      <c r="AB47" s="6" t="s">
        <v>438</v>
      </c>
      <c r="AC47" s="24" t="s">
        <v>437</v>
      </c>
      <c r="AD47" s="24" t="s">
        <v>437</v>
      </c>
      <c r="AE47" s="6" t="s">
        <v>632</v>
      </c>
      <c r="AF47" s="6">
        <v>0.0</v>
      </c>
      <c r="AG47" s="6">
        <v>45.0</v>
      </c>
      <c r="AH47" s="6">
        <f>COUNTIFS(Data!$B$3:$B$305,Data!$B47)</f>
        <v>1</v>
      </c>
      <c r="AI47" s="6" t="str">
        <f>LEFT(Data!$B47,3)</f>
        <v>815</v>
      </c>
      <c r="AJ47" s="6" t="str">
        <f>IF(Data!$D47="Class 5 BT","BT",
     IF(OR(Data!$J47="Hangcha",Data!$J47="Ruyi",Data!$J47="Maximal",Data!$J47="Shanghai",Data!$J47="Staxx"),"Low",
     "Std"))</f>
        <v>Std</v>
      </c>
      <c r="AK47" s="6"/>
      <c r="AL47" s="6" t="str">
        <f>IF(Data!$AK47&lt;&gt;"",Data!$AK47,Data!$AJ47)</f>
        <v>Std</v>
      </c>
    </row>
    <row r="48" ht="12.0" customHeight="1">
      <c r="A48" s="6" t="s">
        <v>772</v>
      </c>
      <c r="B48" s="21" t="s">
        <v>105</v>
      </c>
      <c r="C48" s="6" t="s">
        <v>96</v>
      </c>
      <c r="D48" s="22" t="s">
        <v>86</v>
      </c>
      <c r="E48" s="6" t="s">
        <v>623</v>
      </c>
      <c r="F48" s="6" t="s">
        <v>773</v>
      </c>
      <c r="G48" s="23" t="str">
        <f t="array" ref="G48">INDEX(Family!$B$2:$B$69,MATCH(Data!$C48,Family!$A$2:$A$69,0))</f>
        <v>NA  Small Reach</v>
      </c>
      <c r="H48" s="6" t="s">
        <v>710</v>
      </c>
      <c r="I48" s="6" t="s">
        <v>710</v>
      </c>
      <c r="J48" s="6" t="s">
        <v>710</v>
      </c>
      <c r="K48" s="6" t="s">
        <v>18</v>
      </c>
      <c r="L48" s="6" t="s">
        <v>695</v>
      </c>
      <c r="M48" s="6" t="s">
        <v>86</v>
      </c>
      <c r="N48" s="6" t="s">
        <v>627</v>
      </c>
      <c r="O48" s="6" t="s">
        <v>86</v>
      </c>
      <c r="P48" s="6" t="s">
        <v>742</v>
      </c>
      <c r="Q48" s="6" t="s">
        <v>774</v>
      </c>
      <c r="R48" s="6" t="s">
        <v>764</v>
      </c>
      <c r="S48" s="6" t="s">
        <v>765</v>
      </c>
      <c r="T48" s="6" t="s">
        <v>766</v>
      </c>
      <c r="U48" s="23" t="str">
        <f>Data!$B48&amp;" "&amp;Data!$F48</f>
        <v>849 MR14 to MR25</v>
      </c>
      <c r="V48" s="23" t="str">
        <f>Data!$U48</f>
        <v>849 MR14 to MR25</v>
      </c>
      <c r="W48" s="23" t="str">
        <f>Data!$V48</f>
        <v>849 MR14 to MR25</v>
      </c>
      <c r="X48" s="23" t="str">
        <f>Data!$W48</f>
        <v>849 MR14 to MR25</v>
      </c>
      <c r="Y48" s="6" t="str">
        <f>CONCATENATE(Data!$C48,"_",Data!$AL48)</f>
        <v>Fam 220_Std</v>
      </c>
      <c r="Z48" s="22" t="str">
        <f t="array" ref="Z48">INDEX(Segment!$C$5:$C$89,MATCH(Data!$Y48,Segment!$B$5:$B$89,0))</f>
        <v>C2 - Standard and Premium</v>
      </c>
      <c r="AA48" s="6" t="s">
        <v>630</v>
      </c>
      <c r="AB48" s="6" t="s">
        <v>438</v>
      </c>
      <c r="AC48" s="24" t="s">
        <v>437</v>
      </c>
      <c r="AD48" s="24" t="s">
        <v>437</v>
      </c>
      <c r="AE48" s="6" t="s">
        <v>632</v>
      </c>
      <c r="AF48" s="6">
        <v>0.0</v>
      </c>
      <c r="AG48" s="6">
        <v>46.0</v>
      </c>
      <c r="AH48" s="6">
        <f>COUNTIFS(Data!$B$3:$B$305,Data!$B48)</f>
        <v>1</v>
      </c>
      <c r="AI48" s="6" t="str">
        <f>LEFT(Data!$B48,3)</f>
        <v>849</v>
      </c>
      <c r="AJ48" s="6" t="str">
        <f>IF(Data!$D48="Class 5 BT","BT",
     IF(OR(Data!$J48="Hangcha",Data!$J48="Ruyi",Data!$J48="Maximal",Data!$J48="Shanghai",Data!$J48="Staxx"),"Low",
     "Std"))</f>
        <v>Std</v>
      </c>
      <c r="AK48" s="6"/>
      <c r="AL48" s="6" t="str">
        <f>IF(Data!$AK48&lt;&gt;"",Data!$AK48,Data!$AJ48)</f>
        <v>Std</v>
      </c>
    </row>
    <row r="49" ht="12.0" customHeight="1">
      <c r="A49" s="6" t="s">
        <v>775</v>
      </c>
      <c r="B49" s="21" t="s">
        <v>106</v>
      </c>
      <c r="C49" s="6" t="s">
        <v>96</v>
      </c>
      <c r="D49" s="22" t="s">
        <v>86</v>
      </c>
      <c r="E49" s="6" t="s">
        <v>634</v>
      </c>
      <c r="F49" s="6" t="s">
        <v>775</v>
      </c>
      <c r="G49" s="23" t="str">
        <f t="array" ref="G49">INDEX(Family!$B$2:$B$69,MATCH(Data!$C49,Family!$A$2:$A$69,0))</f>
        <v>NA  Small Reach</v>
      </c>
      <c r="H49" s="6" t="s">
        <v>625</v>
      </c>
      <c r="I49" s="6" t="s">
        <v>625</v>
      </c>
      <c r="J49" s="6" t="s">
        <v>625</v>
      </c>
      <c r="K49" s="6" t="s">
        <v>18</v>
      </c>
      <c r="L49" s="6" t="s">
        <v>695</v>
      </c>
      <c r="M49" s="6" t="s">
        <v>86</v>
      </c>
      <c r="N49" s="6" t="s">
        <v>627</v>
      </c>
      <c r="O49" s="6" t="s">
        <v>86</v>
      </c>
      <c r="P49" s="6" t="s">
        <v>742</v>
      </c>
      <c r="Q49" s="6"/>
      <c r="R49" s="6" t="s">
        <v>745</v>
      </c>
      <c r="S49" s="6"/>
      <c r="T49" s="6"/>
      <c r="U49" s="23" t="str">
        <f>Data!$B49&amp;" "&amp;Data!$F49</f>
        <v>925 R2.00-3.00EX *</v>
      </c>
      <c r="V49" s="23" t="str">
        <f>Data!$U49</f>
        <v>925 R2.00-3.00EX *</v>
      </c>
      <c r="W49" s="23" t="str">
        <f>Data!$V49</f>
        <v>925 R2.00-3.00EX *</v>
      </c>
      <c r="X49" s="23" t="str">
        <f>Data!$W49</f>
        <v>925 R2.00-3.00EX *</v>
      </c>
      <c r="Y49" s="6" t="str">
        <f>CONCATENATE(Data!$C49,"_",Data!$AL49)</f>
        <v>Fam 220_Std</v>
      </c>
      <c r="Z49" s="22" t="str">
        <f t="array" ref="Z49">INDEX(Segment!$C$5:$C$89,MATCH(Data!$Y49,Segment!$B$5:$B$89,0))</f>
        <v>C2 - Standard and Premium</v>
      </c>
      <c r="AA49" s="6" t="s">
        <v>630</v>
      </c>
      <c r="AB49" s="6" t="s">
        <v>438</v>
      </c>
      <c r="AC49" s="24" t="s">
        <v>437</v>
      </c>
      <c r="AD49" s="24" t="s">
        <v>437</v>
      </c>
      <c r="AE49" s="6" t="s">
        <v>632</v>
      </c>
      <c r="AF49" s="6">
        <v>0.0</v>
      </c>
      <c r="AG49" s="6">
        <v>47.0</v>
      </c>
      <c r="AH49" s="6">
        <f>COUNTIFS(Data!$B$3:$B$305,Data!$B49)</f>
        <v>1</v>
      </c>
      <c r="AI49" s="6" t="str">
        <f>LEFT(Data!$B49,3)</f>
        <v>925</v>
      </c>
      <c r="AJ49" s="6" t="str">
        <f>IF(Data!$D49="Class 5 BT","BT",
     IF(OR(Data!$J49="Hangcha",Data!$J49="Ruyi",Data!$J49="Maximal",Data!$J49="Shanghai",Data!$J49="Staxx"),"Low",
     "Std"))</f>
        <v>Std</v>
      </c>
      <c r="AK49" s="6"/>
      <c r="AL49" s="6" t="str">
        <f>IF(Data!$AK49&lt;&gt;"",Data!$AK49,Data!$AJ49)</f>
        <v>Std</v>
      </c>
    </row>
    <row r="50" ht="12.0" customHeight="1">
      <c r="A50" s="6" t="s">
        <v>776</v>
      </c>
      <c r="B50" s="21" t="s">
        <v>110</v>
      </c>
      <c r="C50" s="6" t="s">
        <v>109</v>
      </c>
      <c r="D50" s="22" t="s">
        <v>86</v>
      </c>
      <c r="E50" s="6" t="s">
        <v>634</v>
      </c>
      <c r="F50" s="6" t="s">
        <v>777</v>
      </c>
      <c r="G50" s="23" t="str">
        <f t="array" ref="G50">INDEX(Family!$B$2:$B$69,MATCH(Data!$C50,Family!$A$2:$A$69,0))</f>
        <v>NA  Prem Ord Picker</v>
      </c>
      <c r="H50" s="6" t="s">
        <v>636</v>
      </c>
      <c r="I50" s="6" t="s">
        <v>636</v>
      </c>
      <c r="J50" s="6" t="s">
        <v>636</v>
      </c>
      <c r="K50" s="6" t="s">
        <v>18</v>
      </c>
      <c r="L50" s="6" t="s">
        <v>695</v>
      </c>
      <c r="M50" s="6" t="s">
        <v>86</v>
      </c>
      <c r="N50" s="6" t="s">
        <v>627</v>
      </c>
      <c r="O50" s="6" t="s">
        <v>86</v>
      </c>
      <c r="P50" s="6" t="s">
        <v>742</v>
      </c>
      <c r="Q50" s="6"/>
      <c r="R50" s="6" t="s">
        <v>743</v>
      </c>
      <c r="S50" s="6"/>
      <c r="T50" s="6"/>
      <c r="U50" s="23" t="str">
        <f>Data!$B50&amp;" "&amp;Data!$F50</f>
        <v>118 R30XM2/R30XMA2/R30XMF2</v>
      </c>
      <c r="V50" s="23" t="str">
        <f>Data!$U50</f>
        <v>118 R30XM2/R30XMA2/R30XMF2</v>
      </c>
      <c r="W50" s="23" t="str">
        <f>Data!$V50</f>
        <v>118 R30XM2/R30XMA2/R30XMF2</v>
      </c>
      <c r="X50" s="23" t="str">
        <f>Data!$W50</f>
        <v>118 R30XM2/R30XMA2/R30XMF2</v>
      </c>
      <c r="Y50" s="6" t="str">
        <f>CONCATENATE(Data!$C50,"_",Data!$AL50)</f>
        <v>Fam 230_Std</v>
      </c>
      <c r="Z50" s="22" t="str">
        <f t="array" ref="Z50">INDEX(Segment!$C$5:$C$89,MATCH(Data!$Y50,Segment!$B$5:$B$89,0))</f>
        <v>C2 - Standard and Premium</v>
      </c>
      <c r="AA50" s="6" t="s">
        <v>630</v>
      </c>
      <c r="AB50" s="6" t="s">
        <v>438</v>
      </c>
      <c r="AC50" s="24" t="s">
        <v>437</v>
      </c>
      <c r="AD50" s="24" t="s">
        <v>437</v>
      </c>
      <c r="AE50" s="6" t="s">
        <v>632</v>
      </c>
      <c r="AF50" s="6">
        <v>0.0</v>
      </c>
      <c r="AG50" s="6">
        <v>48.0</v>
      </c>
      <c r="AH50" s="6">
        <f>COUNTIFS(Data!$B$3:$B$305,Data!$B50)</f>
        <v>1</v>
      </c>
      <c r="AI50" s="6" t="str">
        <f>LEFT(Data!$B50,3)</f>
        <v>118</v>
      </c>
      <c r="AJ50" s="6" t="str">
        <f>IF(Data!$D50="Class 5 BT","BT",
     IF(OR(Data!$J50="Hangcha",Data!$J50="Ruyi",Data!$J50="Maximal",Data!$J50="Shanghai",Data!$J50="Staxx"),"Low",
     "Std"))</f>
        <v>Std</v>
      </c>
      <c r="AK50" s="6"/>
      <c r="AL50" s="6" t="str">
        <f>IF(Data!$AK50&lt;&gt;"",Data!$AK50,Data!$AJ50)</f>
        <v>Std</v>
      </c>
    </row>
    <row r="51" ht="12.0" customHeight="1">
      <c r="A51" s="6" t="s">
        <v>778</v>
      </c>
      <c r="B51" s="21" t="s">
        <v>114</v>
      </c>
      <c r="C51" s="6" t="s">
        <v>109</v>
      </c>
      <c r="D51" s="22" t="s">
        <v>86</v>
      </c>
      <c r="E51" s="6" t="s">
        <v>634</v>
      </c>
      <c r="F51" s="6" t="s">
        <v>778</v>
      </c>
      <c r="G51" s="23" t="str">
        <f t="array" ref="G51">INDEX(Family!$B$2:$B$69,MATCH(Data!$C51,Family!$A$2:$A$69,0))</f>
        <v>NA  Prem Ord Picker</v>
      </c>
      <c r="H51" s="6" t="s">
        <v>710</v>
      </c>
      <c r="I51" s="6" t="s">
        <v>710</v>
      </c>
      <c r="J51" s="6" t="s">
        <v>710</v>
      </c>
      <c r="K51" s="6" t="s">
        <v>18</v>
      </c>
      <c r="L51" s="6" t="s">
        <v>695</v>
      </c>
      <c r="M51" s="6" t="s">
        <v>86</v>
      </c>
      <c r="N51" s="6" t="s">
        <v>627</v>
      </c>
      <c r="O51" s="6" t="s">
        <v>86</v>
      </c>
      <c r="P51" s="6" t="s">
        <v>742</v>
      </c>
      <c r="Q51" s="6" t="s">
        <v>778</v>
      </c>
      <c r="R51" s="6" t="s">
        <v>779</v>
      </c>
      <c r="S51" s="6" t="s">
        <v>780</v>
      </c>
      <c r="T51" s="6" t="s">
        <v>781</v>
      </c>
      <c r="U51" s="23" t="str">
        <f>Data!$B51&amp;" "&amp;Data!$F51</f>
        <v>457 K1.0L</v>
      </c>
      <c r="V51" s="23" t="str">
        <f>Data!$U51</f>
        <v>457 K1.0L</v>
      </c>
      <c r="W51" s="23" t="str">
        <f>Data!$V51</f>
        <v>457 K1.0L</v>
      </c>
      <c r="X51" s="23" t="str">
        <f>Data!$W51</f>
        <v>457 K1.0L</v>
      </c>
      <c r="Y51" s="6" t="str">
        <f>CONCATENATE(Data!$C51,"_",Data!$AL51)</f>
        <v>Fam 230_Std</v>
      </c>
      <c r="Z51" s="22" t="str">
        <f t="array" ref="Z51">INDEX(Segment!$C$5:$C$89,MATCH(Data!$Y51,Segment!$B$5:$B$89,0))</f>
        <v>C2 - Standard and Premium</v>
      </c>
      <c r="AA51" s="6" t="s">
        <v>630</v>
      </c>
      <c r="AB51" s="6" t="s">
        <v>438</v>
      </c>
      <c r="AC51" s="24" t="s">
        <v>437</v>
      </c>
      <c r="AD51" s="24" t="s">
        <v>437</v>
      </c>
      <c r="AE51" s="6" t="s">
        <v>632</v>
      </c>
      <c r="AF51" s="6">
        <v>0.0</v>
      </c>
      <c r="AG51" s="6">
        <v>49.0</v>
      </c>
      <c r="AH51" s="6">
        <f>COUNTIFS(Data!$B$3:$B$305,Data!$B51)</f>
        <v>1</v>
      </c>
      <c r="AI51" s="6" t="str">
        <f>LEFT(Data!$B51,3)</f>
        <v>457</v>
      </c>
      <c r="AJ51" s="6" t="str">
        <f>IF(Data!$D51="Class 5 BT","BT",
     IF(OR(Data!$J51="Hangcha",Data!$J51="Ruyi",Data!$J51="Maximal",Data!$J51="Shanghai",Data!$J51="Staxx"),"Low",
     "Std"))</f>
        <v>Std</v>
      </c>
      <c r="AK51" s="6"/>
      <c r="AL51" s="6" t="str">
        <f>IF(Data!$AK51&lt;&gt;"",Data!$AK51,Data!$AJ51)</f>
        <v>Std</v>
      </c>
    </row>
    <row r="52" ht="12.0" customHeight="1">
      <c r="A52" s="6" t="s">
        <v>782</v>
      </c>
      <c r="B52" s="21" t="s">
        <v>115</v>
      </c>
      <c r="C52" s="6" t="s">
        <v>109</v>
      </c>
      <c r="D52" s="22" t="s">
        <v>86</v>
      </c>
      <c r="E52" s="6" t="s">
        <v>634</v>
      </c>
      <c r="F52" s="6" t="s">
        <v>782</v>
      </c>
      <c r="G52" s="23" t="str">
        <f t="array" ref="G52">INDEX(Family!$B$2:$B$69,MATCH(Data!$C52,Family!$A$2:$A$69,0))</f>
        <v>NA  Prem Ord Picker</v>
      </c>
      <c r="H52" s="6" t="s">
        <v>710</v>
      </c>
      <c r="I52" s="6" t="s">
        <v>710</v>
      </c>
      <c r="J52" s="6" t="s">
        <v>710</v>
      </c>
      <c r="K52" s="6" t="s">
        <v>18</v>
      </c>
      <c r="L52" s="6" t="s">
        <v>695</v>
      </c>
      <c r="M52" s="6" t="s">
        <v>86</v>
      </c>
      <c r="N52" s="6" t="s">
        <v>627</v>
      </c>
      <c r="O52" s="6" t="s">
        <v>86</v>
      </c>
      <c r="P52" s="6" t="s">
        <v>742</v>
      </c>
      <c r="Q52" s="6" t="s">
        <v>782</v>
      </c>
      <c r="R52" s="6" t="s">
        <v>779</v>
      </c>
      <c r="S52" s="6" t="s">
        <v>780</v>
      </c>
      <c r="T52" s="6" t="s">
        <v>781</v>
      </c>
      <c r="U52" s="23" t="str">
        <f>Data!$B52&amp;" "&amp;Data!$F52</f>
        <v>460 K1.0</v>
      </c>
      <c r="V52" s="23" t="str">
        <f>Data!$U52</f>
        <v>460 K1.0</v>
      </c>
      <c r="W52" s="23" t="str">
        <f>Data!$V52</f>
        <v>460 K1.0</v>
      </c>
      <c r="X52" s="23" t="str">
        <f>Data!$W52</f>
        <v>460 K1.0</v>
      </c>
      <c r="Y52" s="6" t="str">
        <f>CONCATENATE(Data!$C52,"_",Data!$AL52)</f>
        <v>Fam 230_Std</v>
      </c>
      <c r="Z52" s="22" t="str">
        <f t="array" ref="Z52">INDEX(Segment!$C$5:$C$89,MATCH(Data!$Y52,Segment!$B$5:$B$89,0))</f>
        <v>C2 - Standard and Premium</v>
      </c>
      <c r="AA52" s="6" t="s">
        <v>630</v>
      </c>
      <c r="AB52" s="6" t="s">
        <v>438</v>
      </c>
      <c r="AC52" s="24" t="s">
        <v>437</v>
      </c>
      <c r="AD52" s="24" t="s">
        <v>437</v>
      </c>
      <c r="AE52" s="6" t="s">
        <v>632</v>
      </c>
      <c r="AF52" s="6">
        <v>0.0</v>
      </c>
      <c r="AG52" s="6">
        <v>50.0</v>
      </c>
      <c r="AH52" s="6">
        <f>COUNTIFS(Data!$B$3:$B$305,Data!$B52)</f>
        <v>1</v>
      </c>
      <c r="AI52" s="6" t="str">
        <f>LEFT(Data!$B52,3)</f>
        <v>460</v>
      </c>
      <c r="AJ52" s="6" t="str">
        <f>IF(Data!$D52="Class 5 BT","BT",
     IF(OR(Data!$J52="Hangcha",Data!$J52="Ruyi",Data!$J52="Maximal",Data!$J52="Shanghai",Data!$J52="Staxx"),"Low",
     "Std"))</f>
        <v>Std</v>
      </c>
      <c r="AK52" s="6"/>
      <c r="AL52" s="6" t="str">
        <f>IF(Data!$AK52&lt;&gt;"",Data!$AK52,Data!$AJ52)</f>
        <v>Std</v>
      </c>
    </row>
    <row r="53" ht="12.0" customHeight="1">
      <c r="A53" s="6" t="s">
        <v>783</v>
      </c>
      <c r="B53" s="21" t="s">
        <v>118</v>
      </c>
      <c r="C53" s="6" t="s">
        <v>109</v>
      </c>
      <c r="D53" s="22" t="s">
        <v>86</v>
      </c>
      <c r="E53" s="6" t="s">
        <v>623</v>
      </c>
      <c r="F53" s="6" t="s">
        <v>784</v>
      </c>
      <c r="G53" s="23" t="str">
        <f t="array" ref="G53">INDEX(Family!$B$2:$B$69,MATCH(Data!$C53,Family!$A$2:$A$69,0))</f>
        <v>NA  Prem Ord Picker</v>
      </c>
      <c r="H53" s="6" t="s">
        <v>636</v>
      </c>
      <c r="I53" s="6" t="s">
        <v>636</v>
      </c>
      <c r="J53" s="6" t="s">
        <v>636</v>
      </c>
      <c r="K53" s="6" t="s">
        <v>18</v>
      </c>
      <c r="L53" s="6" t="s">
        <v>695</v>
      </c>
      <c r="M53" s="6" t="s">
        <v>86</v>
      </c>
      <c r="N53" s="6" t="s">
        <v>627</v>
      </c>
      <c r="O53" s="6" t="s">
        <v>86</v>
      </c>
      <c r="P53" s="6" t="s">
        <v>742</v>
      </c>
      <c r="Q53" s="6"/>
      <c r="R53" s="6" t="s">
        <v>743</v>
      </c>
      <c r="S53" s="6"/>
      <c r="T53" s="6"/>
      <c r="U53" s="23" t="str">
        <f>Data!$B53&amp;" "&amp;Data!$F53</f>
        <v>826 OS030BE, SS030BE</v>
      </c>
      <c r="V53" s="23" t="str">
        <f>Data!$U53</f>
        <v>826 OS030BE, SS030BE</v>
      </c>
      <c r="W53" s="23" t="str">
        <f>Data!$V53</f>
        <v>826 OS030BE, SS030BE</v>
      </c>
      <c r="X53" s="23" t="str">
        <f>Data!$W53</f>
        <v>826 OS030BE, SS030BE</v>
      </c>
      <c r="Y53" s="6" t="str">
        <f>CONCATENATE(Data!$C53,"_",Data!$AL53)</f>
        <v>Fam 230_Std</v>
      </c>
      <c r="Z53" s="22" t="str">
        <f t="array" ref="Z53">INDEX(Segment!$C$5:$C$89,MATCH(Data!$Y53,Segment!$B$5:$B$89,0))</f>
        <v>C2 - Standard and Premium</v>
      </c>
      <c r="AA53" s="6" t="s">
        <v>630</v>
      </c>
      <c r="AB53" s="6" t="s">
        <v>438</v>
      </c>
      <c r="AC53" s="24" t="s">
        <v>437</v>
      </c>
      <c r="AD53" s="24" t="s">
        <v>437</v>
      </c>
      <c r="AE53" s="6" t="s">
        <v>632</v>
      </c>
      <c r="AF53" s="6">
        <v>0.0</v>
      </c>
      <c r="AG53" s="6">
        <v>51.0</v>
      </c>
      <c r="AH53" s="6">
        <f>COUNTIFS(Data!$B$3:$B$305,Data!$B53)</f>
        <v>1</v>
      </c>
      <c r="AI53" s="6" t="str">
        <f>LEFT(Data!$B53,3)</f>
        <v>826</v>
      </c>
      <c r="AJ53" s="6" t="str">
        <f>IF(Data!$D53="Class 5 BT","BT",
     IF(OR(Data!$J53="Hangcha",Data!$J53="Ruyi",Data!$J53="Maximal",Data!$J53="Shanghai",Data!$J53="Staxx"),"Low",
     "Std"))</f>
        <v>Std</v>
      </c>
      <c r="AK53" s="6"/>
      <c r="AL53" s="6" t="str">
        <f>IF(Data!$AK53&lt;&gt;"",Data!$AK53,Data!$AJ53)</f>
        <v>Std</v>
      </c>
    </row>
    <row r="54" ht="12.0" customHeight="1">
      <c r="A54" s="6" t="s">
        <v>785</v>
      </c>
      <c r="B54" s="21" t="s">
        <v>119</v>
      </c>
      <c r="C54" s="6" t="s">
        <v>109</v>
      </c>
      <c r="D54" s="22" t="s">
        <v>86</v>
      </c>
      <c r="E54" s="6" t="s">
        <v>623</v>
      </c>
      <c r="F54" s="6" t="s">
        <v>785</v>
      </c>
      <c r="G54" s="23" t="str">
        <f t="array" ref="G54">INDEX(Family!$B$2:$B$69,MATCH(Data!$C54,Family!$A$2:$A$69,0))</f>
        <v>NA  Prem Ord Picker</v>
      </c>
      <c r="H54" s="6" t="s">
        <v>710</v>
      </c>
      <c r="I54" s="6" t="s">
        <v>710</v>
      </c>
      <c r="J54" s="6" t="s">
        <v>710</v>
      </c>
      <c r="K54" s="6" t="s">
        <v>18</v>
      </c>
      <c r="L54" s="6" t="s">
        <v>695</v>
      </c>
      <c r="M54" s="6" t="s">
        <v>86</v>
      </c>
      <c r="N54" s="6" t="s">
        <v>627</v>
      </c>
      <c r="O54" s="6" t="s">
        <v>86</v>
      </c>
      <c r="P54" s="6" t="s">
        <v>742</v>
      </c>
      <c r="Q54" s="6" t="s">
        <v>785</v>
      </c>
      <c r="R54" s="6" t="s">
        <v>779</v>
      </c>
      <c r="S54" s="6" t="s">
        <v>780</v>
      </c>
      <c r="T54" s="6" t="s">
        <v>781</v>
      </c>
      <c r="U54" s="23" t="str">
        <f>Data!$B54&amp;" "&amp;Data!$F54</f>
        <v>862 MO 10E</v>
      </c>
      <c r="V54" s="23" t="str">
        <f>Data!$U54</f>
        <v>862 MO 10E</v>
      </c>
      <c r="W54" s="23" t="str">
        <f>Data!$V54</f>
        <v>862 MO 10E</v>
      </c>
      <c r="X54" s="23" t="str">
        <f>Data!$W54</f>
        <v>862 MO 10E</v>
      </c>
      <c r="Y54" s="6" t="str">
        <f>CONCATENATE(Data!$C54,"_",Data!$AL54)</f>
        <v>Fam 230_Std</v>
      </c>
      <c r="Z54" s="22" t="str">
        <f t="array" ref="Z54">INDEX(Segment!$C$5:$C$89,MATCH(Data!$Y54,Segment!$B$5:$B$89,0))</f>
        <v>C2 - Standard and Premium</v>
      </c>
      <c r="AA54" s="6" t="s">
        <v>630</v>
      </c>
      <c r="AB54" s="6" t="s">
        <v>438</v>
      </c>
      <c r="AC54" s="24" t="s">
        <v>437</v>
      </c>
      <c r="AD54" s="24" t="s">
        <v>437</v>
      </c>
      <c r="AE54" s="6" t="s">
        <v>632</v>
      </c>
      <c r="AF54" s="6">
        <v>0.0</v>
      </c>
      <c r="AG54" s="6">
        <v>52.0</v>
      </c>
      <c r="AH54" s="6">
        <f>COUNTIFS(Data!$B$3:$B$305,Data!$B54)</f>
        <v>1</v>
      </c>
      <c r="AI54" s="6" t="str">
        <f>LEFT(Data!$B54,3)</f>
        <v>862</v>
      </c>
      <c r="AJ54" s="6" t="str">
        <f>IF(Data!$D54="Class 5 BT","BT",
     IF(OR(Data!$J54="Hangcha",Data!$J54="Ruyi",Data!$J54="Maximal",Data!$J54="Shanghai",Data!$J54="Staxx"),"Low",
     "Std"))</f>
        <v>Std</v>
      </c>
      <c r="AK54" s="6"/>
      <c r="AL54" s="6" t="str">
        <f>IF(Data!$AK54&lt;&gt;"",Data!$AK54,Data!$AJ54)</f>
        <v>Std</v>
      </c>
    </row>
    <row r="55" ht="12.0" customHeight="1">
      <c r="A55" s="6" t="s">
        <v>786</v>
      </c>
      <c r="B55" s="21" t="s">
        <v>120</v>
      </c>
      <c r="C55" s="6" t="s">
        <v>109</v>
      </c>
      <c r="D55" s="22" t="s">
        <v>86</v>
      </c>
      <c r="E55" s="6" t="s">
        <v>623</v>
      </c>
      <c r="F55" s="6" t="s">
        <v>786</v>
      </c>
      <c r="G55" s="23" t="str">
        <f t="array" ref="G55">INDEX(Family!$B$2:$B$69,MATCH(Data!$C55,Family!$A$2:$A$69,0))</f>
        <v>NA  Prem Ord Picker</v>
      </c>
      <c r="H55" s="6" t="s">
        <v>710</v>
      </c>
      <c r="I55" s="6" t="s">
        <v>710</v>
      </c>
      <c r="J55" s="6" t="s">
        <v>710</v>
      </c>
      <c r="K55" s="6" t="s">
        <v>18</v>
      </c>
      <c r="L55" s="6" t="s">
        <v>695</v>
      </c>
      <c r="M55" s="6" t="s">
        <v>86</v>
      </c>
      <c r="N55" s="6" t="s">
        <v>627</v>
      </c>
      <c r="O55" s="6" t="s">
        <v>86</v>
      </c>
      <c r="P55" s="6" t="s">
        <v>742</v>
      </c>
      <c r="Q55" s="6" t="s">
        <v>786</v>
      </c>
      <c r="R55" s="6" t="s">
        <v>779</v>
      </c>
      <c r="S55" s="6" t="s">
        <v>780</v>
      </c>
      <c r="T55" s="6" t="s">
        <v>781</v>
      </c>
      <c r="U55" s="23" t="str">
        <f>Data!$B55&amp;" "&amp;Data!$F55</f>
        <v>865 MO 10/S</v>
      </c>
      <c r="V55" s="23" t="str">
        <f>Data!$U55</f>
        <v>865 MO 10/S</v>
      </c>
      <c r="W55" s="23" t="str">
        <f>Data!$V55</f>
        <v>865 MO 10/S</v>
      </c>
      <c r="X55" s="23" t="str">
        <f>Data!$W55</f>
        <v>865 MO 10/S</v>
      </c>
      <c r="Y55" s="6" t="str">
        <f>CONCATENATE(Data!$C55,"_",Data!$AL55)</f>
        <v>Fam 230_Std</v>
      </c>
      <c r="Z55" s="22" t="str">
        <f t="array" ref="Z55">INDEX(Segment!$C$5:$C$89,MATCH(Data!$Y55,Segment!$B$5:$B$89,0))</f>
        <v>C2 - Standard and Premium</v>
      </c>
      <c r="AA55" s="6" t="s">
        <v>630</v>
      </c>
      <c r="AB55" s="6" t="s">
        <v>438</v>
      </c>
      <c r="AC55" s="24" t="s">
        <v>437</v>
      </c>
      <c r="AD55" s="24" t="s">
        <v>437</v>
      </c>
      <c r="AE55" s="6" t="s">
        <v>632</v>
      </c>
      <c r="AF55" s="6">
        <v>0.0</v>
      </c>
      <c r="AG55" s="6">
        <v>53.0</v>
      </c>
      <c r="AH55" s="6">
        <f>COUNTIFS(Data!$B$3:$B$305,Data!$B55)</f>
        <v>1</v>
      </c>
      <c r="AI55" s="6" t="str">
        <f>LEFT(Data!$B55,3)</f>
        <v>865</v>
      </c>
      <c r="AJ55" s="6" t="str">
        <f>IF(Data!$D55="Class 5 BT","BT",
     IF(OR(Data!$J55="Hangcha",Data!$J55="Ruyi",Data!$J55="Maximal",Data!$J55="Shanghai",Data!$J55="Staxx"),"Low",
     "Std"))</f>
        <v>Std</v>
      </c>
      <c r="AK55" s="6"/>
      <c r="AL55" s="6" t="str">
        <f>IF(Data!$AK55&lt;&gt;"",Data!$AK55,Data!$AJ55)</f>
        <v>Std</v>
      </c>
    </row>
    <row r="56" ht="12.0" customHeight="1">
      <c r="A56" s="6" t="s">
        <v>787</v>
      </c>
      <c r="B56" s="21" t="s">
        <v>116</v>
      </c>
      <c r="C56" s="6" t="s">
        <v>109</v>
      </c>
      <c r="D56" s="22" t="s">
        <v>86</v>
      </c>
      <c r="E56" s="6" t="s">
        <v>623</v>
      </c>
      <c r="F56" s="6" t="s">
        <v>787</v>
      </c>
      <c r="G56" s="23" t="str">
        <f t="array" ref="G56">INDEX(Family!$B$2:$B$69,MATCH(Data!$C56,Family!$A$2:$A$69,0))</f>
        <v>NA  Prem Ord Picker</v>
      </c>
      <c r="H56" s="6" t="s">
        <v>636</v>
      </c>
      <c r="I56" s="6" t="s">
        <v>636</v>
      </c>
      <c r="J56" s="6" t="s">
        <v>636</v>
      </c>
      <c r="K56" s="6" t="s">
        <v>18</v>
      </c>
      <c r="L56" s="6" t="s">
        <v>695</v>
      </c>
      <c r="M56" s="6" t="s">
        <v>86</v>
      </c>
      <c r="N56" s="6" t="s">
        <v>627</v>
      </c>
      <c r="O56" s="6" t="s">
        <v>86</v>
      </c>
      <c r="P56" s="6" t="s">
        <v>742</v>
      </c>
      <c r="Q56" s="6"/>
      <c r="R56" s="6" t="s">
        <v>743</v>
      </c>
      <c r="S56" s="6"/>
      <c r="T56" s="6"/>
      <c r="U56" s="23" t="str">
        <f>Data!$B56&amp;" "&amp;Data!$F56</f>
        <v>474 SS030BF</v>
      </c>
      <c r="V56" s="23" t="str">
        <f>Data!$U56</f>
        <v>474 SS030BF</v>
      </c>
      <c r="W56" s="23" t="str">
        <f>Data!$V56</f>
        <v>474 SS030BF</v>
      </c>
      <c r="X56" s="23" t="str">
        <f>Data!$W56</f>
        <v>474 SS030BF</v>
      </c>
      <c r="Y56" s="6" t="str">
        <f>CONCATENATE(Data!$C56,"_",Data!$AL56)</f>
        <v>Fam 230_Std</v>
      </c>
      <c r="Z56" s="22" t="str">
        <f t="array" ref="Z56">INDEX(Segment!$C$5:$C$89,MATCH(Data!$Y56,Segment!$B$5:$B$89,0))</f>
        <v>C2 - Standard and Premium</v>
      </c>
      <c r="AA56" s="6" t="s">
        <v>630</v>
      </c>
      <c r="AB56" s="6" t="s">
        <v>438</v>
      </c>
      <c r="AC56" s="24" t="s">
        <v>437</v>
      </c>
      <c r="AD56" s="24" t="s">
        <v>437</v>
      </c>
      <c r="AE56" s="6" t="s">
        <v>632</v>
      </c>
      <c r="AF56" s="6">
        <v>0.0</v>
      </c>
      <c r="AG56" s="6">
        <v>54.0</v>
      </c>
      <c r="AH56" s="6">
        <f>COUNTIFS(Data!$B$3:$B$305,Data!$B56)</f>
        <v>1</v>
      </c>
      <c r="AI56" s="6" t="str">
        <f>LEFT(Data!$B56,3)</f>
        <v>474</v>
      </c>
      <c r="AJ56" s="6" t="str">
        <f>IF(Data!$D56="Class 5 BT","BT",
     IF(OR(Data!$J56="Hangcha",Data!$J56="Ruyi",Data!$J56="Maximal",Data!$J56="Shanghai",Data!$J56="Staxx"),"Low",
     "Std"))</f>
        <v>Std</v>
      </c>
      <c r="AK56" s="6"/>
      <c r="AL56" s="6" t="str">
        <f>IF(Data!$AK56&lt;&gt;"",Data!$AK56,Data!$AJ56)</f>
        <v>Std</v>
      </c>
    </row>
    <row r="57" ht="12.0" customHeight="1">
      <c r="A57" s="6" t="s">
        <v>788</v>
      </c>
      <c r="B57" s="21" t="s">
        <v>122</v>
      </c>
      <c r="C57" s="6" t="s">
        <v>121</v>
      </c>
      <c r="D57" s="22" t="s">
        <v>86</v>
      </c>
      <c r="E57" s="6" t="s">
        <v>634</v>
      </c>
      <c r="F57" s="6" t="s">
        <v>788</v>
      </c>
      <c r="G57" s="23" t="str">
        <f t="array" ref="G57">INDEX(Family!$B$2:$B$69,MATCH(Data!$C57,Family!$A$2:$A$69,0))</f>
        <v>NA  Stand Ord Picker</v>
      </c>
      <c r="H57" s="6" t="s">
        <v>636</v>
      </c>
      <c r="I57" s="6" t="s">
        <v>636</v>
      </c>
      <c r="J57" s="6" t="s">
        <v>636</v>
      </c>
      <c r="K57" s="6" t="s">
        <v>18</v>
      </c>
      <c r="L57" s="6" t="s">
        <v>695</v>
      </c>
      <c r="M57" s="6" t="s">
        <v>86</v>
      </c>
      <c r="N57" s="6" t="s">
        <v>627</v>
      </c>
      <c r="O57" s="6" t="s">
        <v>86</v>
      </c>
      <c r="P57" s="6" t="s">
        <v>742</v>
      </c>
      <c r="Q57" s="6"/>
      <c r="R57" s="6" t="s">
        <v>743</v>
      </c>
      <c r="S57" s="6"/>
      <c r="T57" s="6"/>
      <c r="U57" s="23" t="str">
        <f>Data!$B57&amp;" "&amp;Data!$F57</f>
        <v>174 R30XMS2</v>
      </c>
      <c r="V57" s="23" t="str">
        <f>Data!$U57</f>
        <v>174 R30XMS2</v>
      </c>
      <c r="W57" s="23" t="str">
        <f>Data!$V57</f>
        <v>174 R30XMS2</v>
      </c>
      <c r="X57" s="23" t="str">
        <f>Data!$W57</f>
        <v>174 R30XMS2</v>
      </c>
      <c r="Y57" s="6" t="str">
        <f>CONCATENATE(Data!$C57,"_",Data!$AL57)</f>
        <v>Fam 240_Std</v>
      </c>
      <c r="Z57" s="22" t="str">
        <f t="array" ref="Z57">INDEX(Segment!$C$5:$C$89,MATCH(Data!$Y57,Segment!$B$5:$B$89,0))</f>
        <v>C2 - Standard and Premium</v>
      </c>
      <c r="AA57" s="6" t="s">
        <v>630</v>
      </c>
      <c r="AB57" s="6" t="s">
        <v>438</v>
      </c>
      <c r="AC57" s="24" t="s">
        <v>437</v>
      </c>
      <c r="AD57" s="24" t="s">
        <v>437</v>
      </c>
      <c r="AE57" s="6" t="s">
        <v>632</v>
      </c>
      <c r="AF57" s="6">
        <v>0.0</v>
      </c>
      <c r="AG57" s="6">
        <v>55.0</v>
      </c>
      <c r="AH57" s="6">
        <f>COUNTIFS(Data!$B$3:$B$305,Data!$B57)</f>
        <v>1</v>
      </c>
      <c r="AI57" s="6" t="str">
        <f>LEFT(Data!$B57,3)</f>
        <v>174</v>
      </c>
      <c r="AJ57" s="6" t="str">
        <f>IF(Data!$D57="Class 5 BT","BT",
     IF(OR(Data!$J57="Hangcha",Data!$J57="Ruyi",Data!$J57="Maximal",Data!$J57="Shanghai",Data!$J57="Staxx"),"Low",
     "Std"))</f>
        <v>Std</v>
      </c>
      <c r="AK57" s="6"/>
      <c r="AL57" s="6" t="str">
        <f>IF(Data!$AK57&lt;&gt;"",Data!$AK57,Data!$AJ57)</f>
        <v>Std</v>
      </c>
    </row>
    <row r="58" ht="12.0" customHeight="1">
      <c r="A58" s="6" t="s">
        <v>789</v>
      </c>
      <c r="B58" s="21" t="s">
        <v>123</v>
      </c>
      <c r="C58" s="6" t="s">
        <v>121</v>
      </c>
      <c r="D58" s="22" t="s">
        <v>86</v>
      </c>
      <c r="E58" s="6" t="s">
        <v>623</v>
      </c>
      <c r="F58" s="6" t="s">
        <v>790</v>
      </c>
      <c r="G58" s="23" t="str">
        <f t="array" ref="G58">INDEX(Family!$B$2:$B$69,MATCH(Data!$C58,Family!$A$2:$A$69,0))</f>
        <v>NA  Stand Ord Picker</v>
      </c>
      <c r="H58" s="6" t="s">
        <v>636</v>
      </c>
      <c r="I58" s="6" t="s">
        <v>636</v>
      </c>
      <c r="J58" s="6" t="s">
        <v>636</v>
      </c>
      <c r="K58" s="6" t="s">
        <v>18</v>
      </c>
      <c r="L58" s="6" t="s">
        <v>695</v>
      </c>
      <c r="M58" s="6" t="s">
        <v>86</v>
      </c>
      <c r="N58" s="6" t="s">
        <v>627</v>
      </c>
      <c r="O58" s="6" t="s">
        <v>86</v>
      </c>
      <c r="P58" s="6" t="s">
        <v>742</v>
      </c>
      <c r="Q58" s="6"/>
      <c r="R58" s="6" t="s">
        <v>743</v>
      </c>
      <c r="S58" s="6"/>
      <c r="T58" s="6"/>
      <c r="U58" s="23" t="str">
        <f>Data!$B58&amp;" "&amp;Data!$F58</f>
        <v>801 OS030EB</v>
      </c>
      <c r="V58" s="23" t="str">
        <f>Data!$U58</f>
        <v>801 OS030EB</v>
      </c>
      <c r="W58" s="23" t="str">
        <f>Data!$V58</f>
        <v>801 OS030EB</v>
      </c>
      <c r="X58" s="23" t="str">
        <f>Data!$W58</f>
        <v>801 OS030EB</v>
      </c>
      <c r="Y58" s="6" t="str">
        <f>CONCATENATE(Data!$C58,"_",Data!$AL58)</f>
        <v>Fam 240_Std</v>
      </c>
      <c r="Z58" s="22" t="str">
        <f t="array" ref="Z58">INDEX(Segment!$C$5:$C$89,MATCH(Data!$Y58,Segment!$B$5:$B$89,0))</f>
        <v>C2 - Standard and Premium</v>
      </c>
      <c r="AA58" s="6" t="s">
        <v>630</v>
      </c>
      <c r="AB58" s="6" t="s">
        <v>438</v>
      </c>
      <c r="AC58" s="24" t="s">
        <v>437</v>
      </c>
      <c r="AD58" s="24" t="s">
        <v>437</v>
      </c>
      <c r="AE58" s="6" t="s">
        <v>632</v>
      </c>
      <c r="AF58" s="6">
        <v>0.0</v>
      </c>
      <c r="AG58" s="6">
        <v>56.0</v>
      </c>
      <c r="AH58" s="6">
        <f>COUNTIFS(Data!$B$3:$B$305,Data!$B58)</f>
        <v>1</v>
      </c>
      <c r="AI58" s="6" t="str">
        <f>LEFT(Data!$B58,3)</f>
        <v>801</v>
      </c>
      <c r="AJ58" s="6" t="str">
        <f>IF(Data!$D58="Class 5 BT","BT",
     IF(OR(Data!$J58="Hangcha",Data!$J58="Ruyi",Data!$J58="Maximal",Data!$J58="Shanghai",Data!$J58="Staxx"),"Low",
     "Std"))</f>
        <v>Std</v>
      </c>
      <c r="AK58" s="6"/>
      <c r="AL58" s="6" t="str">
        <f>IF(Data!$AK58&lt;&gt;"",Data!$AK58,Data!$AJ58)</f>
        <v>Std</v>
      </c>
    </row>
    <row r="59" ht="12.0" customHeight="1">
      <c r="A59" s="6" t="s">
        <v>791</v>
      </c>
      <c r="B59" s="21" t="s">
        <v>125</v>
      </c>
      <c r="C59" s="6" t="s">
        <v>124</v>
      </c>
      <c r="D59" s="22" t="s">
        <v>86</v>
      </c>
      <c r="E59" s="6" t="s">
        <v>634</v>
      </c>
      <c r="F59" s="6" t="s">
        <v>791</v>
      </c>
      <c r="G59" s="23" t="str">
        <f t="array" ref="G59">INDEX(Family!$B$2:$B$69,MATCH(Data!$C59,Family!$A$2:$A$69,0))</f>
        <v>NA  Man Up Turret</v>
      </c>
      <c r="H59" s="6" t="s">
        <v>710</v>
      </c>
      <c r="I59" s="6" t="s">
        <v>710</v>
      </c>
      <c r="J59" s="6" t="s">
        <v>710</v>
      </c>
      <c r="K59" s="6" t="s">
        <v>18</v>
      </c>
      <c r="L59" s="6" t="s">
        <v>695</v>
      </c>
      <c r="M59" s="6" t="s">
        <v>86</v>
      </c>
      <c r="N59" s="6" t="s">
        <v>627</v>
      </c>
      <c r="O59" s="6" t="s">
        <v>86</v>
      </c>
      <c r="P59" s="6" t="s">
        <v>742</v>
      </c>
      <c r="Q59" s="6" t="s">
        <v>792</v>
      </c>
      <c r="R59" s="6" t="s">
        <v>793</v>
      </c>
      <c r="S59" s="6" t="s">
        <v>794</v>
      </c>
      <c r="T59" s="6" t="s">
        <v>795</v>
      </c>
      <c r="U59" s="23" t="str">
        <f>Data!$B59&amp;" "&amp;Data!$F59</f>
        <v>463 V30ZMU</v>
      </c>
      <c r="V59" s="23" t="str">
        <f>Data!$U59</f>
        <v>463 V30ZMU</v>
      </c>
      <c r="W59" s="23" t="str">
        <f>Data!$V59</f>
        <v>463 V30ZMU</v>
      </c>
      <c r="X59" s="23" t="str">
        <f>Data!$W59</f>
        <v>463 V30ZMU</v>
      </c>
      <c r="Y59" s="6" t="str">
        <f>CONCATENATE(Data!$C59,"_",Data!$AL59)</f>
        <v>Fam 250_Std</v>
      </c>
      <c r="Z59" s="22" t="str">
        <f t="array" ref="Z59">INDEX(Segment!$C$5:$C$89,MATCH(Data!$Y59,Segment!$B$5:$B$89,0))</f>
        <v>C2 - Standard and Premium</v>
      </c>
      <c r="AA59" s="6" t="s">
        <v>630</v>
      </c>
      <c r="AB59" s="6" t="s">
        <v>438</v>
      </c>
      <c r="AC59" s="24" t="s">
        <v>437</v>
      </c>
      <c r="AD59" s="24" t="s">
        <v>437</v>
      </c>
      <c r="AE59" s="6" t="s">
        <v>632</v>
      </c>
      <c r="AF59" s="6">
        <v>0.0</v>
      </c>
      <c r="AG59" s="6">
        <v>57.0</v>
      </c>
      <c r="AH59" s="6">
        <f>COUNTIFS(Data!$B$3:$B$305,Data!$B59)</f>
        <v>1</v>
      </c>
      <c r="AI59" s="6" t="str">
        <f>LEFT(Data!$B59,3)</f>
        <v>463</v>
      </c>
      <c r="AJ59" s="6" t="str">
        <f>IF(Data!$D59="Class 5 BT","BT",
     IF(OR(Data!$J59="Hangcha",Data!$J59="Ruyi",Data!$J59="Maximal",Data!$J59="Shanghai",Data!$J59="Staxx"),"Low",
     "Std"))</f>
        <v>Std</v>
      </c>
      <c r="AK59" s="6"/>
      <c r="AL59" s="6" t="str">
        <f>IF(Data!$AK59&lt;&gt;"",Data!$AK59,Data!$AJ59)</f>
        <v>Std</v>
      </c>
    </row>
    <row r="60" ht="12.0" customHeight="1">
      <c r="A60" s="6" t="s">
        <v>796</v>
      </c>
      <c r="B60" s="21" t="s">
        <v>126</v>
      </c>
      <c r="C60" s="6" t="s">
        <v>124</v>
      </c>
      <c r="D60" s="22" t="s">
        <v>86</v>
      </c>
      <c r="E60" s="6" t="s">
        <v>634</v>
      </c>
      <c r="F60" s="6" t="s">
        <v>796</v>
      </c>
      <c r="G60" s="23" t="str">
        <f t="array" ref="G60">INDEX(Family!$B$2:$B$69,MATCH(Data!$C60,Family!$A$2:$A$69,0))</f>
        <v>NA  Man Up Turret</v>
      </c>
      <c r="H60" s="6" t="s">
        <v>710</v>
      </c>
      <c r="I60" s="6" t="s">
        <v>710</v>
      </c>
      <c r="J60" s="6" t="s">
        <v>710</v>
      </c>
      <c r="K60" s="6" t="s">
        <v>18</v>
      </c>
      <c r="L60" s="6" t="s">
        <v>695</v>
      </c>
      <c r="M60" s="6" t="s">
        <v>86</v>
      </c>
      <c r="N60" s="6" t="s">
        <v>627</v>
      </c>
      <c r="O60" s="6" t="s">
        <v>86</v>
      </c>
      <c r="P60" s="6" t="s">
        <v>742</v>
      </c>
      <c r="Q60" s="6" t="s">
        <v>797</v>
      </c>
      <c r="R60" s="6" t="s">
        <v>793</v>
      </c>
      <c r="S60" s="6" t="s">
        <v>794</v>
      </c>
      <c r="T60" s="6" t="s">
        <v>795</v>
      </c>
      <c r="U60" s="23" t="str">
        <f>Data!$B60&amp;" "&amp;Data!$F60</f>
        <v>464 V35ZMU</v>
      </c>
      <c r="V60" s="23" t="str">
        <f>Data!$U60</f>
        <v>464 V35ZMU</v>
      </c>
      <c r="W60" s="23" t="str">
        <f>Data!$V60</f>
        <v>464 V35ZMU</v>
      </c>
      <c r="X60" s="23" t="str">
        <f>Data!$W60</f>
        <v>464 V35ZMU</v>
      </c>
      <c r="Y60" s="6" t="str">
        <f>CONCATENATE(Data!$C60,"_",Data!$AL60)</f>
        <v>Fam 250_Std</v>
      </c>
      <c r="Z60" s="22" t="str">
        <f t="array" ref="Z60">INDEX(Segment!$C$5:$C$89,MATCH(Data!$Y60,Segment!$B$5:$B$89,0))</f>
        <v>C2 - Standard and Premium</v>
      </c>
      <c r="AA60" s="6" t="s">
        <v>630</v>
      </c>
      <c r="AB60" s="6" t="s">
        <v>438</v>
      </c>
      <c r="AC60" s="24" t="s">
        <v>437</v>
      </c>
      <c r="AD60" s="24" t="s">
        <v>437</v>
      </c>
      <c r="AE60" s="6" t="s">
        <v>632</v>
      </c>
      <c r="AF60" s="6">
        <v>0.0</v>
      </c>
      <c r="AG60" s="6">
        <v>58.0</v>
      </c>
      <c r="AH60" s="6">
        <f>COUNTIFS(Data!$B$3:$B$305,Data!$B60)</f>
        <v>1</v>
      </c>
      <c r="AI60" s="6" t="str">
        <f>LEFT(Data!$B60,3)</f>
        <v>464</v>
      </c>
      <c r="AJ60" s="6" t="str">
        <f>IF(Data!$D60="Class 5 BT","BT",
     IF(OR(Data!$J60="Hangcha",Data!$J60="Ruyi",Data!$J60="Maximal",Data!$J60="Shanghai",Data!$J60="Staxx"),"Low",
     "Std"))</f>
        <v>Std</v>
      </c>
      <c r="AK60" s="6"/>
      <c r="AL60" s="6" t="str">
        <f>IF(Data!$AK60&lt;&gt;"",Data!$AK60,Data!$AJ60)</f>
        <v>Std</v>
      </c>
    </row>
    <row r="61" ht="12.0" customHeight="1">
      <c r="A61" s="6" t="s">
        <v>798</v>
      </c>
      <c r="B61" s="21" t="s">
        <v>127</v>
      </c>
      <c r="C61" s="6" t="s">
        <v>124</v>
      </c>
      <c r="D61" s="22" t="s">
        <v>86</v>
      </c>
      <c r="E61" s="6" t="s">
        <v>634</v>
      </c>
      <c r="F61" s="6" t="s">
        <v>798</v>
      </c>
      <c r="G61" s="23" t="str">
        <f t="array" ref="G61">INDEX(Family!$B$2:$B$69,MATCH(Data!$C61,Family!$A$2:$A$69,0))</f>
        <v>NA  Man Up Turret</v>
      </c>
      <c r="H61" s="6" t="s">
        <v>710</v>
      </c>
      <c r="I61" s="6" t="s">
        <v>710</v>
      </c>
      <c r="J61" s="6" t="s">
        <v>710</v>
      </c>
      <c r="K61" s="6" t="s">
        <v>18</v>
      </c>
      <c r="L61" s="6" t="s">
        <v>695</v>
      </c>
      <c r="M61" s="6" t="s">
        <v>86</v>
      </c>
      <c r="N61" s="6" t="s">
        <v>627</v>
      </c>
      <c r="O61" s="6" t="s">
        <v>86</v>
      </c>
      <c r="P61" s="6" t="s">
        <v>742</v>
      </c>
      <c r="Q61" s="6"/>
      <c r="R61" s="6" t="s">
        <v>743</v>
      </c>
      <c r="S61" s="6"/>
      <c r="T61" s="6"/>
      <c r="U61" s="23" t="str">
        <f>Data!$B61&amp;" "&amp;Data!$F61</f>
        <v>465 V40XMU</v>
      </c>
      <c r="V61" s="23" t="str">
        <f>Data!$U61</f>
        <v>465 V40XMU</v>
      </c>
      <c r="W61" s="23" t="str">
        <f>Data!$V61</f>
        <v>465 V40XMU</v>
      </c>
      <c r="X61" s="23" t="str">
        <f>Data!$W61</f>
        <v>465 V40XMU</v>
      </c>
      <c r="Y61" s="6" t="str">
        <f>CONCATENATE(Data!$C61,"_",Data!$AL61)</f>
        <v>Fam 250_Std</v>
      </c>
      <c r="Z61" s="22" t="str">
        <f t="array" ref="Z61">INDEX(Segment!$C$5:$C$89,MATCH(Data!$Y61,Segment!$B$5:$B$89,0))</f>
        <v>C2 - Standard and Premium</v>
      </c>
      <c r="AA61" s="6" t="s">
        <v>630</v>
      </c>
      <c r="AB61" s="6" t="s">
        <v>438</v>
      </c>
      <c r="AC61" s="24" t="s">
        <v>437</v>
      </c>
      <c r="AD61" s="24" t="s">
        <v>437</v>
      </c>
      <c r="AE61" s="6" t="s">
        <v>632</v>
      </c>
      <c r="AF61" s="6" t="s">
        <v>641</v>
      </c>
      <c r="AG61" s="6">
        <v>59.0</v>
      </c>
      <c r="AH61" s="6">
        <f>COUNTIFS(Data!$B$3:$B$305,Data!$B61)</f>
        <v>1</v>
      </c>
      <c r="AI61" s="6" t="str">
        <f>LEFT(Data!$B61,3)</f>
        <v>465</v>
      </c>
      <c r="AJ61" s="6" t="str">
        <f>IF(Data!$D61="Class 5 BT","BT",
     IF(OR(Data!$J61="Hangcha",Data!$J61="Ruyi",Data!$J61="Maximal",Data!$J61="Shanghai",Data!$J61="Staxx"),"Low",
     "Std"))</f>
        <v>Std</v>
      </c>
      <c r="AK61" s="6"/>
      <c r="AL61" s="6" t="str">
        <f>IF(Data!$AK61&lt;&gt;"",Data!$AK61,Data!$AJ61)</f>
        <v>Std</v>
      </c>
    </row>
    <row r="62" ht="12.0" customHeight="1">
      <c r="A62" s="6" t="s">
        <v>799</v>
      </c>
      <c r="B62" s="21" t="s">
        <v>128</v>
      </c>
      <c r="C62" s="6" t="s">
        <v>124</v>
      </c>
      <c r="D62" s="22" t="s">
        <v>86</v>
      </c>
      <c r="E62" s="6" t="s">
        <v>634</v>
      </c>
      <c r="F62" s="6" t="s">
        <v>799</v>
      </c>
      <c r="G62" s="23" t="str">
        <f t="array" ref="G62">INDEX(Family!$B$2:$B$69,MATCH(Data!$C62,Family!$A$2:$A$69,0))</f>
        <v>NA  Man Up Turret</v>
      </c>
      <c r="H62" s="6" t="s">
        <v>710</v>
      </c>
      <c r="I62" s="6" t="s">
        <v>710</v>
      </c>
      <c r="J62" s="6" t="s">
        <v>710</v>
      </c>
      <c r="K62" s="6" t="s">
        <v>18</v>
      </c>
      <c r="L62" s="6" t="s">
        <v>695</v>
      </c>
      <c r="M62" s="6" t="s">
        <v>86</v>
      </c>
      <c r="N62" s="6" t="s">
        <v>627</v>
      </c>
      <c r="O62" s="6" t="s">
        <v>86</v>
      </c>
      <c r="P62" s="6" t="s">
        <v>742</v>
      </c>
      <c r="Q62" s="6"/>
      <c r="R62" s="6" t="s">
        <v>743</v>
      </c>
      <c r="S62" s="6"/>
      <c r="T62" s="6"/>
      <c r="U62" s="23" t="str">
        <f>Data!$B62&amp;" "&amp;Data!$F62</f>
        <v>467 V30XMU</v>
      </c>
      <c r="V62" s="23" t="str">
        <f>Data!$U62</f>
        <v>467 V30XMU</v>
      </c>
      <c r="W62" s="23" t="str">
        <f>Data!$V62</f>
        <v>467 V30XMU</v>
      </c>
      <c r="X62" s="23" t="str">
        <f>Data!$W62</f>
        <v>467 V30XMU</v>
      </c>
      <c r="Y62" s="6" t="str">
        <f>CONCATENATE(Data!$C62,"_",Data!$AL62)</f>
        <v>Fam 250_Std</v>
      </c>
      <c r="Z62" s="22" t="str">
        <f t="array" ref="Z62">INDEX(Segment!$C$5:$C$89,MATCH(Data!$Y62,Segment!$B$5:$B$89,0))</f>
        <v>C2 - Standard and Premium</v>
      </c>
      <c r="AA62" s="6" t="s">
        <v>630</v>
      </c>
      <c r="AB62" s="6" t="s">
        <v>438</v>
      </c>
      <c r="AC62" s="24" t="s">
        <v>437</v>
      </c>
      <c r="AD62" s="24" t="s">
        <v>437</v>
      </c>
      <c r="AE62" s="6" t="s">
        <v>632</v>
      </c>
      <c r="AF62" s="6" t="s">
        <v>641</v>
      </c>
      <c r="AG62" s="6">
        <v>60.0</v>
      </c>
      <c r="AH62" s="6">
        <f>COUNTIFS(Data!$B$3:$B$305,Data!$B62)</f>
        <v>1</v>
      </c>
      <c r="AI62" s="6" t="str">
        <f>LEFT(Data!$B62,3)</f>
        <v>467</v>
      </c>
      <c r="AJ62" s="6" t="str">
        <f>IF(Data!$D62="Class 5 BT","BT",
     IF(OR(Data!$J62="Hangcha",Data!$J62="Ruyi",Data!$J62="Maximal",Data!$J62="Shanghai",Data!$J62="Staxx"),"Low",
     "Std"))</f>
        <v>Std</v>
      </c>
      <c r="AK62" s="6"/>
      <c r="AL62" s="6" t="str">
        <f>IF(Data!$AK62&lt;&gt;"",Data!$AK62,Data!$AJ62)</f>
        <v>Std</v>
      </c>
    </row>
    <row r="63" ht="12.0" customHeight="1">
      <c r="A63" s="6" t="s">
        <v>800</v>
      </c>
      <c r="B63" s="21" t="s">
        <v>129</v>
      </c>
      <c r="C63" s="6" t="s">
        <v>124</v>
      </c>
      <c r="D63" s="22" t="s">
        <v>86</v>
      </c>
      <c r="E63" s="6" t="s">
        <v>634</v>
      </c>
      <c r="F63" s="6" t="s">
        <v>800</v>
      </c>
      <c r="G63" s="23" t="str">
        <f t="array" ref="G63">INDEX(Family!$B$2:$B$69,MATCH(Data!$C63,Family!$A$2:$A$69,0))</f>
        <v>NA  Man Up Turret</v>
      </c>
      <c r="H63" s="6" t="s">
        <v>710</v>
      </c>
      <c r="I63" s="6" t="s">
        <v>710</v>
      </c>
      <c r="J63" s="6" t="s">
        <v>710</v>
      </c>
      <c r="K63" s="6" t="s">
        <v>18</v>
      </c>
      <c r="L63" s="6" t="s">
        <v>695</v>
      </c>
      <c r="M63" s="6" t="s">
        <v>86</v>
      </c>
      <c r="N63" s="6" t="s">
        <v>627</v>
      </c>
      <c r="O63" s="6" t="s">
        <v>86</v>
      </c>
      <c r="P63" s="6" t="s">
        <v>742</v>
      </c>
      <c r="Q63" s="6"/>
      <c r="R63" s="6" t="s">
        <v>743</v>
      </c>
      <c r="S63" s="6"/>
      <c r="T63" s="6"/>
      <c r="U63" s="23" t="str">
        <f>Data!$B63&amp;" "&amp;Data!$F63</f>
        <v>468 V35XMU</v>
      </c>
      <c r="V63" s="23" t="str">
        <f>Data!$U63</f>
        <v>468 V35XMU</v>
      </c>
      <c r="W63" s="23" t="str">
        <f>Data!$V63</f>
        <v>468 V35XMU</v>
      </c>
      <c r="X63" s="23" t="str">
        <f>Data!$W63</f>
        <v>468 V35XMU</v>
      </c>
      <c r="Y63" s="6" t="str">
        <f>CONCATENATE(Data!$C63,"_",Data!$AL63)</f>
        <v>Fam 250_Std</v>
      </c>
      <c r="Z63" s="22" t="str">
        <f t="array" ref="Z63">INDEX(Segment!$C$5:$C$89,MATCH(Data!$Y63,Segment!$B$5:$B$89,0))</f>
        <v>C2 - Standard and Premium</v>
      </c>
      <c r="AA63" s="6" t="s">
        <v>630</v>
      </c>
      <c r="AB63" s="6" t="s">
        <v>438</v>
      </c>
      <c r="AC63" s="24" t="s">
        <v>437</v>
      </c>
      <c r="AD63" s="24" t="s">
        <v>437</v>
      </c>
      <c r="AE63" s="6" t="s">
        <v>632</v>
      </c>
      <c r="AF63" s="6" t="s">
        <v>641</v>
      </c>
      <c r="AG63" s="6">
        <v>61.0</v>
      </c>
      <c r="AH63" s="6">
        <f>COUNTIFS(Data!$B$3:$B$305,Data!$B63)</f>
        <v>1</v>
      </c>
      <c r="AI63" s="6" t="str">
        <f>LEFT(Data!$B63,3)</f>
        <v>468</v>
      </c>
      <c r="AJ63" s="6" t="str">
        <f>IF(Data!$D63="Class 5 BT","BT",
     IF(OR(Data!$J63="Hangcha",Data!$J63="Ruyi",Data!$J63="Maximal",Data!$J63="Shanghai",Data!$J63="Staxx"),"Low",
     "Std"))</f>
        <v>Std</v>
      </c>
      <c r="AK63" s="6"/>
      <c r="AL63" s="6" t="str">
        <f>IF(Data!$AK63&lt;&gt;"",Data!$AK63,Data!$AJ63)</f>
        <v>Std</v>
      </c>
    </row>
    <row r="64" ht="12.0" customHeight="1">
      <c r="A64" s="6" t="s">
        <v>798</v>
      </c>
      <c r="B64" s="21" t="s">
        <v>130</v>
      </c>
      <c r="C64" s="6" t="s">
        <v>124</v>
      </c>
      <c r="D64" s="22" t="s">
        <v>86</v>
      </c>
      <c r="E64" s="6" t="s">
        <v>634</v>
      </c>
      <c r="F64" s="6" t="s">
        <v>798</v>
      </c>
      <c r="G64" s="23" t="str">
        <f t="array" ref="G64">INDEX(Family!$B$2:$B$69,MATCH(Data!$C64,Family!$A$2:$A$69,0))</f>
        <v>NA  Man Up Turret</v>
      </c>
      <c r="H64" s="6" t="s">
        <v>710</v>
      </c>
      <c r="I64" s="6" t="s">
        <v>710</v>
      </c>
      <c r="J64" s="6" t="s">
        <v>710</v>
      </c>
      <c r="K64" s="6" t="s">
        <v>18</v>
      </c>
      <c r="L64" s="6" t="s">
        <v>695</v>
      </c>
      <c r="M64" s="6" t="s">
        <v>86</v>
      </c>
      <c r="N64" s="6" t="s">
        <v>627</v>
      </c>
      <c r="O64" s="6" t="s">
        <v>86</v>
      </c>
      <c r="P64" s="6" t="s">
        <v>742</v>
      </c>
      <c r="Q64" s="6"/>
      <c r="R64" s="6" t="s">
        <v>743</v>
      </c>
      <c r="S64" s="6"/>
      <c r="T64" s="6"/>
      <c r="U64" s="23" t="str">
        <f>Data!$B64&amp;" "&amp;Data!$F64</f>
        <v>469 V40XMU</v>
      </c>
      <c r="V64" s="23" t="str">
        <f>Data!$U64</f>
        <v>469 V40XMU</v>
      </c>
      <c r="W64" s="23" t="str">
        <f>Data!$V64</f>
        <v>469 V40XMU</v>
      </c>
      <c r="X64" s="23" t="str">
        <f>Data!$W64</f>
        <v>469 V40XMU</v>
      </c>
      <c r="Y64" s="6" t="str">
        <f>CONCATENATE(Data!$C64,"_",Data!$AL64)</f>
        <v>Fam 250_Std</v>
      </c>
      <c r="Z64" s="22" t="str">
        <f t="array" ref="Z64">INDEX(Segment!$C$5:$C$89,MATCH(Data!$Y64,Segment!$B$5:$B$89,0))</f>
        <v>C2 - Standard and Premium</v>
      </c>
      <c r="AA64" s="6" t="s">
        <v>630</v>
      </c>
      <c r="AB64" s="6" t="s">
        <v>438</v>
      </c>
      <c r="AC64" s="24" t="s">
        <v>437</v>
      </c>
      <c r="AD64" s="24" t="s">
        <v>437</v>
      </c>
      <c r="AE64" s="6" t="s">
        <v>632</v>
      </c>
      <c r="AF64" s="6" t="s">
        <v>641</v>
      </c>
      <c r="AG64" s="6">
        <v>62.0</v>
      </c>
      <c r="AH64" s="6">
        <f>COUNTIFS(Data!$B$3:$B$305,Data!$B64)</f>
        <v>1</v>
      </c>
      <c r="AI64" s="6" t="str">
        <f>LEFT(Data!$B64,3)</f>
        <v>469</v>
      </c>
      <c r="AJ64" s="6" t="str">
        <f>IF(Data!$D64="Class 5 BT","BT",
     IF(OR(Data!$J64="Hangcha",Data!$J64="Ruyi",Data!$J64="Maximal",Data!$J64="Shanghai",Data!$J64="Staxx"),"Low",
     "Std"))</f>
        <v>Std</v>
      </c>
      <c r="AK64" s="6"/>
      <c r="AL64" s="6" t="str">
        <f>IF(Data!$AK64&lt;&gt;"",Data!$AK64,Data!$AJ64)</f>
        <v>Std</v>
      </c>
    </row>
    <row r="65" ht="12.0" customHeight="1">
      <c r="A65" s="6" t="s">
        <v>801</v>
      </c>
      <c r="B65" s="21" t="s">
        <v>131</v>
      </c>
      <c r="C65" s="6" t="s">
        <v>124</v>
      </c>
      <c r="D65" s="22" t="s">
        <v>86</v>
      </c>
      <c r="E65" s="6" t="s">
        <v>623</v>
      </c>
      <c r="F65" s="6" t="s">
        <v>802</v>
      </c>
      <c r="G65" s="23" t="str">
        <f t="array" ref="G65">INDEX(Family!$B$2:$B$69,MATCH(Data!$C65,Family!$A$2:$A$69,0))</f>
        <v>NA  Man Up Turret</v>
      </c>
      <c r="H65" s="6" t="s">
        <v>710</v>
      </c>
      <c r="I65" s="6" t="s">
        <v>710</v>
      </c>
      <c r="J65" s="6" t="s">
        <v>710</v>
      </c>
      <c r="K65" s="6" t="s">
        <v>18</v>
      </c>
      <c r="L65" s="6" t="s">
        <v>695</v>
      </c>
      <c r="M65" s="6" t="s">
        <v>86</v>
      </c>
      <c r="N65" s="6" t="s">
        <v>627</v>
      </c>
      <c r="O65" s="6" t="s">
        <v>86</v>
      </c>
      <c r="P65" s="6" t="s">
        <v>742</v>
      </c>
      <c r="Q65" s="6" t="s">
        <v>803</v>
      </c>
      <c r="R65" s="6" t="s">
        <v>793</v>
      </c>
      <c r="S65" s="6" t="s">
        <v>794</v>
      </c>
      <c r="T65" s="6" t="s">
        <v>795</v>
      </c>
      <c r="U65" s="23" t="str">
        <f>Data!$B65&amp;" "&amp;Data!$F65</f>
        <v>868 MTC10/MTC13/NTA030SA</v>
      </c>
      <c r="V65" s="23" t="str">
        <f>Data!$U65</f>
        <v>868 MTC10/MTC13/NTA030SA</v>
      </c>
      <c r="W65" s="23" t="str">
        <f>Data!$V65</f>
        <v>868 MTC10/MTC13/NTA030SA</v>
      </c>
      <c r="X65" s="23" t="str">
        <f>Data!$W65</f>
        <v>868 MTC10/MTC13/NTA030SA</v>
      </c>
      <c r="Y65" s="6" t="str">
        <f>CONCATENATE(Data!$C65,"_",Data!$AL65)</f>
        <v>Fam 250_Std</v>
      </c>
      <c r="Z65" s="22" t="str">
        <f t="array" ref="Z65">INDEX(Segment!$C$5:$C$89,MATCH(Data!$Y65,Segment!$B$5:$B$89,0))</f>
        <v>C2 - Standard and Premium</v>
      </c>
      <c r="AA65" s="6" t="s">
        <v>630</v>
      </c>
      <c r="AB65" s="6" t="s">
        <v>438</v>
      </c>
      <c r="AC65" s="24" t="s">
        <v>437</v>
      </c>
      <c r="AD65" s="24" t="s">
        <v>437</v>
      </c>
      <c r="AE65" s="6" t="s">
        <v>632</v>
      </c>
      <c r="AF65" s="6">
        <v>0.0</v>
      </c>
      <c r="AG65" s="6">
        <v>63.0</v>
      </c>
      <c r="AH65" s="6">
        <f>COUNTIFS(Data!$B$3:$B$305,Data!$B65)</f>
        <v>1</v>
      </c>
      <c r="AI65" s="6" t="str">
        <f>LEFT(Data!$B65,3)</f>
        <v>868</v>
      </c>
      <c r="AJ65" s="6" t="str">
        <f>IF(Data!$D65="Class 5 BT","BT",
     IF(OR(Data!$J65="Hangcha",Data!$J65="Ruyi",Data!$J65="Maximal",Data!$J65="Shanghai",Data!$J65="Staxx"),"Low",
     "Std"))</f>
        <v>Std</v>
      </c>
      <c r="AK65" s="6"/>
      <c r="AL65" s="6" t="str">
        <f>IF(Data!$AK65&lt;&gt;"",Data!$AK65,Data!$AJ65)</f>
        <v>Std</v>
      </c>
    </row>
    <row r="66" ht="12.0" customHeight="1">
      <c r="A66" s="6" t="s">
        <v>801</v>
      </c>
      <c r="B66" s="21" t="s">
        <v>132</v>
      </c>
      <c r="C66" s="6" t="s">
        <v>124</v>
      </c>
      <c r="D66" s="22" t="s">
        <v>86</v>
      </c>
      <c r="E66" s="6" t="s">
        <v>623</v>
      </c>
      <c r="F66" s="6" t="s">
        <v>801</v>
      </c>
      <c r="G66" s="23" t="str">
        <f t="array" ref="G66">INDEX(Family!$B$2:$B$69,MATCH(Data!$C66,Family!$A$2:$A$69,0))</f>
        <v>NA  Man Up Turret</v>
      </c>
      <c r="H66" s="6" t="s">
        <v>710</v>
      </c>
      <c r="I66" s="6" t="s">
        <v>710</v>
      </c>
      <c r="J66" s="6" t="s">
        <v>710</v>
      </c>
      <c r="K66" s="6" t="s">
        <v>18</v>
      </c>
      <c r="L66" s="6" t="s">
        <v>695</v>
      </c>
      <c r="M66" s="6" t="s">
        <v>86</v>
      </c>
      <c r="N66" s="6" t="s">
        <v>627</v>
      </c>
      <c r="O66" s="6" t="s">
        <v>86</v>
      </c>
      <c r="P66" s="6" t="s">
        <v>742</v>
      </c>
      <c r="Q66" s="6" t="s">
        <v>804</v>
      </c>
      <c r="R66" s="6" t="s">
        <v>793</v>
      </c>
      <c r="S66" s="6" t="s">
        <v>794</v>
      </c>
      <c r="T66" s="6" t="s">
        <v>795</v>
      </c>
      <c r="U66" s="23" t="str">
        <f>Data!$B66&amp;" "&amp;Data!$F66</f>
        <v>869 NTA035SB</v>
      </c>
      <c r="V66" s="23" t="str">
        <f>Data!$U66</f>
        <v>869 NTA035SB</v>
      </c>
      <c r="W66" s="23" t="str">
        <f>Data!$V66</f>
        <v>869 NTA035SB</v>
      </c>
      <c r="X66" s="23" t="str">
        <f>Data!$W66</f>
        <v>869 NTA035SB</v>
      </c>
      <c r="Y66" s="6" t="str">
        <f>CONCATENATE(Data!$C66,"_",Data!$AL66)</f>
        <v>Fam 250_Std</v>
      </c>
      <c r="Z66" s="22" t="str">
        <f t="array" ref="Z66">INDEX(Segment!$C$5:$C$89,MATCH(Data!$Y66,Segment!$B$5:$B$89,0))</f>
        <v>C2 - Standard and Premium</v>
      </c>
      <c r="AA66" s="6" t="s">
        <v>630</v>
      </c>
      <c r="AB66" s="6" t="s">
        <v>438</v>
      </c>
      <c r="AC66" s="24" t="s">
        <v>437</v>
      </c>
      <c r="AD66" s="24" t="s">
        <v>437</v>
      </c>
      <c r="AE66" s="6" t="s">
        <v>632</v>
      </c>
      <c r="AF66" s="6">
        <v>0.0</v>
      </c>
      <c r="AG66" s="6">
        <v>64.0</v>
      </c>
      <c r="AH66" s="6">
        <f>COUNTIFS(Data!$B$3:$B$305,Data!$B66)</f>
        <v>1</v>
      </c>
      <c r="AI66" s="6" t="str">
        <f>LEFT(Data!$B66,3)</f>
        <v>869</v>
      </c>
      <c r="AJ66" s="6" t="str">
        <f>IF(Data!$D66="Class 5 BT","BT",
     IF(OR(Data!$J66="Hangcha",Data!$J66="Ruyi",Data!$J66="Maximal",Data!$J66="Shanghai",Data!$J66="Staxx"),"Low",
     "Std"))</f>
        <v>Std</v>
      </c>
      <c r="AK66" s="6"/>
      <c r="AL66" s="6" t="str">
        <f>IF(Data!$AK66&lt;&gt;"",Data!$AK66,Data!$AJ66)</f>
        <v>Std</v>
      </c>
    </row>
    <row r="67" ht="12.0" customHeight="1">
      <c r="A67" s="6" t="s">
        <v>805</v>
      </c>
      <c r="B67" s="21" t="s">
        <v>134</v>
      </c>
      <c r="C67" s="6" t="s">
        <v>133</v>
      </c>
      <c r="D67" s="22" t="s">
        <v>86</v>
      </c>
      <c r="E67" s="6" t="s">
        <v>634</v>
      </c>
      <c r="F67" s="6" t="s">
        <v>806</v>
      </c>
      <c r="G67" s="23" t="str">
        <f t="array" ref="G67">INDEX(Family!$B$2:$B$69,MATCH(Data!$C67,Family!$A$2:$A$69,0))</f>
        <v>NA  Man Down Turret</v>
      </c>
      <c r="H67" s="6" t="s">
        <v>636</v>
      </c>
      <c r="I67" s="6" t="s">
        <v>636</v>
      </c>
      <c r="J67" s="6" t="s">
        <v>636</v>
      </c>
      <c r="K67" s="6" t="s">
        <v>18</v>
      </c>
      <c r="L67" s="6" t="s">
        <v>695</v>
      </c>
      <c r="M67" s="6" t="s">
        <v>86</v>
      </c>
      <c r="N67" s="6" t="s">
        <v>627</v>
      </c>
      <c r="O67" s="6" t="s">
        <v>86</v>
      </c>
      <c r="P67" s="6" t="s">
        <v>742</v>
      </c>
      <c r="Q67" s="6"/>
      <c r="R67" s="6" t="s">
        <v>743</v>
      </c>
      <c r="S67" s="6"/>
      <c r="T67" s="6"/>
      <c r="U67" s="23" t="str">
        <f>Data!$B67&amp;" "&amp;Data!$F67</f>
        <v>210 N30XMH2</v>
      </c>
      <c r="V67" s="23" t="str">
        <f>Data!$U67</f>
        <v>210 N30XMH2</v>
      </c>
      <c r="W67" s="23" t="str">
        <f>Data!$V67</f>
        <v>210 N30XMH2</v>
      </c>
      <c r="X67" s="23" t="str">
        <f>Data!$W67</f>
        <v>210 N30XMH2</v>
      </c>
      <c r="Y67" s="6" t="str">
        <f>CONCATENATE(Data!$C67,"_",Data!$AL67)</f>
        <v>Fam 260_Std</v>
      </c>
      <c r="Z67" s="22" t="str">
        <f t="array" ref="Z67">INDEX(Segment!$C$5:$C$89,MATCH(Data!$Y67,Segment!$B$5:$B$89,0))</f>
        <v>C2 - Standard and Premium</v>
      </c>
      <c r="AA67" s="6" t="s">
        <v>630</v>
      </c>
      <c r="AB67" s="6" t="s">
        <v>438</v>
      </c>
      <c r="AC67" s="24" t="s">
        <v>437</v>
      </c>
      <c r="AD67" s="24" t="s">
        <v>437</v>
      </c>
      <c r="AE67" s="6" t="s">
        <v>632</v>
      </c>
      <c r="AF67" s="6" t="s">
        <v>641</v>
      </c>
      <c r="AG67" s="6">
        <v>65.0</v>
      </c>
      <c r="AH67" s="6">
        <f>COUNTIFS(Data!$B$3:$B$305,Data!$B67)</f>
        <v>1</v>
      </c>
      <c r="AI67" s="6" t="str">
        <f>LEFT(Data!$B67,3)</f>
        <v>210</v>
      </c>
      <c r="AJ67" s="6" t="str">
        <f>IF(Data!$D67="Class 5 BT","BT",
     IF(OR(Data!$J67="Hangcha",Data!$J67="Ruyi",Data!$J67="Maximal",Data!$J67="Shanghai",Data!$J67="Staxx"),"Low",
     "Std"))</f>
        <v>Std</v>
      </c>
      <c r="AK67" s="6"/>
      <c r="AL67" s="6" t="str">
        <f>IF(Data!$AK67&lt;&gt;"",Data!$AK67,Data!$AJ67)</f>
        <v>Std</v>
      </c>
    </row>
    <row r="68" ht="12.0" customHeight="1">
      <c r="A68" s="6" t="s">
        <v>807</v>
      </c>
      <c r="B68" s="21" t="s">
        <v>136</v>
      </c>
      <c r="C68" s="6" t="s">
        <v>135</v>
      </c>
      <c r="D68" s="22" t="s">
        <v>86</v>
      </c>
      <c r="E68" s="6" t="s">
        <v>634</v>
      </c>
      <c r="F68" s="6" t="s">
        <v>808</v>
      </c>
      <c r="G68" s="23" t="str">
        <f t="array" ref="G68">INDEX(Family!$B$2:$B$69,MATCH(Data!$C68,Family!$A$2:$A$69,0))</f>
        <v>2-3 Ton Rider Pallet</v>
      </c>
      <c r="H68" s="6" t="s">
        <v>710</v>
      </c>
      <c r="I68" s="6" t="s">
        <v>710</v>
      </c>
      <c r="J68" s="6" t="s">
        <v>710</v>
      </c>
      <c r="K68" s="6" t="s">
        <v>18</v>
      </c>
      <c r="L68" s="6" t="s">
        <v>695</v>
      </c>
      <c r="M68" s="6" t="s">
        <v>86</v>
      </c>
      <c r="N68" s="6" t="s">
        <v>627</v>
      </c>
      <c r="O68" s="6" t="s">
        <v>86</v>
      </c>
      <c r="P68" s="6" t="s">
        <v>742</v>
      </c>
      <c r="Q68" s="6" t="s">
        <v>809</v>
      </c>
      <c r="R68" s="6" t="s">
        <v>810</v>
      </c>
      <c r="S68" s="6" t="s">
        <v>811</v>
      </c>
      <c r="T68" s="6" t="s">
        <v>812</v>
      </c>
      <c r="U68" s="23" t="str">
        <f>Data!$B68&amp;" "&amp;Data!$F68</f>
        <v>448 RP2.0/RP3.0</v>
      </c>
      <c r="V68" s="23" t="str">
        <f>Data!$U68</f>
        <v>448 RP2.0/RP3.0</v>
      </c>
      <c r="W68" s="23" t="str">
        <f>Data!$V68</f>
        <v>448 RP2.0/RP3.0</v>
      </c>
      <c r="X68" s="23" t="str">
        <f>Data!$W68</f>
        <v>448 RP2.0/RP3.0</v>
      </c>
      <c r="Y68" s="6" t="str">
        <f>CONCATENATE(Data!$C68,"_",Data!$AL68)</f>
        <v>Fam 275_Std</v>
      </c>
      <c r="Z68" s="22" t="str">
        <f t="array" ref="Z68">INDEX(Segment!$C$5:$C$89,MATCH(Data!$Y68,Segment!$B$5:$B$89,0))</f>
        <v>C2 - Standard and Premium</v>
      </c>
      <c r="AA68" s="6" t="s">
        <v>630</v>
      </c>
      <c r="AB68" s="6" t="s">
        <v>434</v>
      </c>
      <c r="AC68" s="24" t="s">
        <v>433</v>
      </c>
      <c r="AD68" s="24" t="s">
        <v>433</v>
      </c>
      <c r="AE68" s="6" t="s">
        <v>632</v>
      </c>
      <c r="AF68" s="6" t="s">
        <v>641</v>
      </c>
      <c r="AG68" s="6">
        <v>66.0</v>
      </c>
      <c r="AH68" s="6">
        <f>COUNTIFS(Data!$B$3:$B$305,Data!$B68)</f>
        <v>1</v>
      </c>
      <c r="AI68" s="6" t="str">
        <f>LEFT(Data!$B68,3)</f>
        <v>448</v>
      </c>
      <c r="AJ68" s="6" t="str">
        <f>IF(Data!$D68="Class 5 BT","BT",
     IF(OR(Data!$J68="Hangcha",Data!$J68="Ruyi",Data!$J68="Maximal",Data!$J68="Shanghai",Data!$J68="Staxx"),"Low",
     "Std"))</f>
        <v>Std</v>
      </c>
      <c r="AK68" s="6"/>
      <c r="AL68" s="6" t="str">
        <f>IF(Data!$AK68&lt;&gt;"",Data!$AK68,Data!$AJ68)</f>
        <v>Std</v>
      </c>
    </row>
    <row r="69" ht="12.0" customHeight="1">
      <c r="A69" s="6" t="s">
        <v>813</v>
      </c>
      <c r="B69" s="21" t="s">
        <v>137</v>
      </c>
      <c r="C69" s="6" t="s">
        <v>135</v>
      </c>
      <c r="D69" s="22" t="s">
        <v>86</v>
      </c>
      <c r="E69" s="6" t="s">
        <v>634</v>
      </c>
      <c r="F69" s="6" t="s">
        <v>814</v>
      </c>
      <c r="G69" s="23" t="str">
        <f t="array" ref="G69">INDEX(Family!$B$2:$B$69,MATCH(Data!$C69,Family!$A$2:$A$69,0))</f>
        <v>2-3 Ton Rider Pallet</v>
      </c>
      <c r="H69" s="6" t="s">
        <v>710</v>
      </c>
      <c r="I69" s="6" t="s">
        <v>710</v>
      </c>
      <c r="J69" s="6" t="s">
        <v>710</v>
      </c>
      <c r="K69" s="6" t="s">
        <v>18</v>
      </c>
      <c r="L69" s="6" t="s">
        <v>695</v>
      </c>
      <c r="M69" s="6" t="s">
        <v>86</v>
      </c>
      <c r="N69" s="6" t="s">
        <v>627</v>
      </c>
      <c r="O69" s="6" t="s">
        <v>86</v>
      </c>
      <c r="P69" s="6" t="s">
        <v>742</v>
      </c>
      <c r="Q69" s="6" t="s">
        <v>814</v>
      </c>
      <c r="R69" s="6" t="s">
        <v>810</v>
      </c>
      <c r="S69" s="6" t="s">
        <v>811</v>
      </c>
      <c r="T69" s="6" t="s">
        <v>812</v>
      </c>
      <c r="U69" s="23" t="str">
        <f>Data!$B69&amp;" "&amp;Data!$F69</f>
        <v>449 RP2.0N</v>
      </c>
      <c r="V69" s="23" t="str">
        <f>Data!$U69</f>
        <v>449 RP2.0N</v>
      </c>
      <c r="W69" s="23" t="str">
        <f>Data!$V69</f>
        <v>449 RP2.0N</v>
      </c>
      <c r="X69" s="23" t="str">
        <f>Data!$W69</f>
        <v>449 RP2.0N</v>
      </c>
      <c r="Y69" s="6" t="str">
        <f>CONCATENATE(Data!$C69,"_",Data!$AL69)</f>
        <v>Fam 275_Std</v>
      </c>
      <c r="Z69" s="22" t="str">
        <f t="array" ref="Z69">INDEX(Segment!$C$5:$C$89,MATCH(Data!$Y69,Segment!$B$5:$B$89,0))</f>
        <v>C2 - Standard and Premium</v>
      </c>
      <c r="AA69" s="6" t="s">
        <v>630</v>
      </c>
      <c r="AB69" s="6" t="s">
        <v>434</v>
      </c>
      <c r="AC69" s="24" t="s">
        <v>433</v>
      </c>
      <c r="AD69" s="24" t="s">
        <v>433</v>
      </c>
      <c r="AE69" s="6" t="s">
        <v>632</v>
      </c>
      <c r="AF69" s="6">
        <v>0.0</v>
      </c>
      <c r="AG69" s="6">
        <v>67.0</v>
      </c>
      <c r="AH69" s="6">
        <f>COUNTIFS(Data!$B$3:$B$305,Data!$B69)</f>
        <v>1</v>
      </c>
      <c r="AI69" s="6" t="str">
        <f>LEFT(Data!$B69,3)</f>
        <v>449</v>
      </c>
      <c r="AJ69" s="6" t="str">
        <f>IF(Data!$D69="Class 5 BT","BT",
     IF(OR(Data!$J69="Hangcha",Data!$J69="Ruyi",Data!$J69="Maximal",Data!$J69="Shanghai",Data!$J69="Staxx"),"Low",
     "Std"))</f>
        <v>Std</v>
      </c>
      <c r="AK69" s="6"/>
      <c r="AL69" s="6" t="str">
        <f>IF(Data!$AK69&lt;&gt;"",Data!$AK69,Data!$AJ69)</f>
        <v>Std</v>
      </c>
    </row>
    <row r="70" ht="12.0" customHeight="1">
      <c r="A70" s="6" t="s">
        <v>815</v>
      </c>
      <c r="B70" s="21" t="s">
        <v>138</v>
      </c>
      <c r="C70" s="6" t="s">
        <v>135</v>
      </c>
      <c r="D70" s="22" t="s">
        <v>86</v>
      </c>
      <c r="E70" s="6" t="s">
        <v>634</v>
      </c>
      <c r="F70" s="6" t="s">
        <v>815</v>
      </c>
      <c r="G70" s="23" t="str">
        <f t="array" ref="G70">INDEX(Family!$B$2:$B$69,MATCH(Data!$C70,Family!$A$2:$A$69,0))</f>
        <v>2-3 Ton Rider Pallet</v>
      </c>
      <c r="H70" s="6" t="s">
        <v>710</v>
      </c>
      <c r="I70" s="6" t="s">
        <v>710</v>
      </c>
      <c r="J70" s="6" t="s">
        <v>710</v>
      </c>
      <c r="K70" s="6" t="s">
        <v>18</v>
      </c>
      <c r="L70" s="6" t="s">
        <v>695</v>
      </c>
      <c r="M70" s="6" t="s">
        <v>86</v>
      </c>
      <c r="N70" s="6" t="s">
        <v>627</v>
      </c>
      <c r="O70" s="6" t="s">
        <v>86</v>
      </c>
      <c r="P70" s="6" t="s">
        <v>742</v>
      </c>
      <c r="Q70" s="6" t="s">
        <v>815</v>
      </c>
      <c r="R70" s="6" t="s">
        <v>816</v>
      </c>
      <c r="S70" s="6" t="s">
        <v>817</v>
      </c>
      <c r="T70" s="6" t="s">
        <v>818</v>
      </c>
      <c r="U70" s="23" t="str">
        <f>Data!$B70&amp;" "&amp;Data!$F70</f>
        <v>450 RS1.0-1.5/D</v>
      </c>
      <c r="V70" s="23" t="str">
        <f>Data!$U70</f>
        <v>450 RS1.0-1.5/D</v>
      </c>
      <c r="W70" s="23" t="str">
        <f>Data!$V70</f>
        <v>450 RS1.0-1.5/D</v>
      </c>
      <c r="X70" s="23" t="str">
        <f>Data!$W70</f>
        <v>450 RS1.0-1.5/D</v>
      </c>
      <c r="Y70" s="6" t="str">
        <f>CONCATENATE(Data!$C70,"_",Data!$AL70)</f>
        <v>Fam 275_Std</v>
      </c>
      <c r="Z70" s="22" t="str">
        <f t="array" ref="Z70">INDEX(Segment!$C$5:$C$89,MATCH(Data!$Y70,Segment!$B$5:$B$89,0))</f>
        <v>C2 - Standard and Premium</v>
      </c>
      <c r="AA70" s="6" t="s">
        <v>630</v>
      </c>
      <c r="AB70" s="6" t="s">
        <v>434</v>
      </c>
      <c r="AC70" s="24" t="s">
        <v>433</v>
      </c>
      <c r="AD70" s="24" t="s">
        <v>433</v>
      </c>
      <c r="AE70" s="6" t="s">
        <v>632</v>
      </c>
      <c r="AF70" s="6" t="s">
        <v>641</v>
      </c>
      <c r="AG70" s="6">
        <v>68.0</v>
      </c>
      <c r="AH70" s="6">
        <f>COUNTIFS(Data!$B$3:$B$305,Data!$B70)</f>
        <v>1</v>
      </c>
      <c r="AI70" s="6" t="str">
        <f>LEFT(Data!$B70,3)</f>
        <v>450</v>
      </c>
      <c r="AJ70" s="6" t="str">
        <f>IF(Data!$D70="Class 5 BT","BT",
     IF(OR(Data!$J70="Hangcha",Data!$J70="Ruyi",Data!$J70="Maximal",Data!$J70="Shanghai",Data!$J70="Staxx"),"Low",
     "Std"))</f>
        <v>Std</v>
      </c>
      <c r="AK70" s="6"/>
      <c r="AL70" s="6" t="str">
        <f>IF(Data!$AK70&lt;&gt;"",Data!$AK70,Data!$AJ70)</f>
        <v>Std</v>
      </c>
    </row>
    <row r="71" ht="12.0" customHeight="1">
      <c r="A71" s="6" t="s">
        <v>819</v>
      </c>
      <c r="B71" s="21" t="s">
        <v>139</v>
      </c>
      <c r="C71" s="6" t="s">
        <v>135</v>
      </c>
      <c r="D71" s="22" t="s">
        <v>86</v>
      </c>
      <c r="E71" s="6" t="s">
        <v>623</v>
      </c>
      <c r="F71" s="6" t="s">
        <v>819</v>
      </c>
      <c r="G71" s="23" t="str">
        <f t="array" ref="G71">INDEX(Family!$B$2:$B$69,MATCH(Data!$C71,Family!$A$2:$A$69,0))</f>
        <v>2-3 Ton Rider Pallet</v>
      </c>
      <c r="H71" s="6" t="s">
        <v>710</v>
      </c>
      <c r="I71" s="6" t="s">
        <v>710</v>
      </c>
      <c r="J71" s="6" t="s">
        <v>710</v>
      </c>
      <c r="K71" s="6" t="s">
        <v>18</v>
      </c>
      <c r="L71" s="6" t="s">
        <v>695</v>
      </c>
      <c r="M71" s="6" t="s">
        <v>86</v>
      </c>
      <c r="N71" s="6" t="s">
        <v>627</v>
      </c>
      <c r="O71" s="6" t="s">
        <v>86</v>
      </c>
      <c r="P71" s="6" t="s">
        <v>742</v>
      </c>
      <c r="Q71" s="6" t="s">
        <v>819</v>
      </c>
      <c r="R71" s="6" t="s">
        <v>810</v>
      </c>
      <c r="S71" s="6" t="s">
        <v>811</v>
      </c>
      <c r="T71" s="6" t="s">
        <v>812</v>
      </c>
      <c r="U71" s="23" t="str">
        <f>Data!$B71&amp;" "&amp;Data!$F71</f>
        <v>853 MP 20-30 S</v>
      </c>
      <c r="V71" s="23" t="str">
        <f>Data!$U71</f>
        <v>853 MP 20-30 S</v>
      </c>
      <c r="W71" s="23" t="str">
        <f>Data!$V71</f>
        <v>853 MP 20-30 S</v>
      </c>
      <c r="X71" s="23" t="str">
        <f>Data!$W71</f>
        <v>853 MP 20-30 S</v>
      </c>
      <c r="Y71" s="6" t="str">
        <f>CONCATENATE(Data!$C71,"_",Data!$AL71)</f>
        <v>Fam 275_Std</v>
      </c>
      <c r="Z71" s="22" t="str">
        <f t="array" ref="Z71">INDEX(Segment!$C$5:$C$89,MATCH(Data!$Y71,Segment!$B$5:$B$89,0))</f>
        <v>C2 - Standard and Premium</v>
      </c>
      <c r="AA71" s="6" t="s">
        <v>630</v>
      </c>
      <c r="AB71" s="6" t="s">
        <v>434</v>
      </c>
      <c r="AC71" s="24" t="s">
        <v>433</v>
      </c>
      <c r="AD71" s="24" t="s">
        <v>433</v>
      </c>
      <c r="AE71" s="6" t="s">
        <v>632</v>
      </c>
      <c r="AF71" s="6" t="s">
        <v>641</v>
      </c>
      <c r="AG71" s="6">
        <v>69.0</v>
      </c>
      <c r="AH71" s="6">
        <f>COUNTIFS(Data!$B$3:$B$305,Data!$B71)</f>
        <v>1</v>
      </c>
      <c r="AI71" s="6" t="str">
        <f>LEFT(Data!$B71,3)</f>
        <v>853</v>
      </c>
      <c r="AJ71" s="6" t="str">
        <f>IF(Data!$D71="Class 5 BT","BT",
     IF(OR(Data!$J71="Hangcha",Data!$J71="Ruyi",Data!$J71="Maximal",Data!$J71="Shanghai",Data!$J71="Staxx"),"Low",
     "Std"))</f>
        <v>Std</v>
      </c>
      <c r="AK71" s="6"/>
      <c r="AL71" s="6" t="str">
        <f>IF(Data!$AK71&lt;&gt;"",Data!$AK71,Data!$AJ71)</f>
        <v>Std</v>
      </c>
    </row>
    <row r="72" ht="12.0" customHeight="1">
      <c r="A72" s="6" t="s">
        <v>820</v>
      </c>
      <c r="B72" s="21" t="s">
        <v>140</v>
      </c>
      <c r="C72" s="6" t="s">
        <v>135</v>
      </c>
      <c r="D72" s="22" t="s">
        <v>86</v>
      </c>
      <c r="E72" s="6" t="s">
        <v>623</v>
      </c>
      <c r="F72" s="6" t="s">
        <v>820</v>
      </c>
      <c r="G72" s="23" t="str">
        <f t="array" ref="G72">INDEX(Family!$B$2:$B$69,MATCH(Data!$C72,Family!$A$2:$A$69,0))</f>
        <v>2-3 Ton Rider Pallet</v>
      </c>
      <c r="H72" s="6" t="s">
        <v>710</v>
      </c>
      <c r="I72" s="6" t="s">
        <v>710</v>
      </c>
      <c r="J72" s="6" t="s">
        <v>710</v>
      </c>
      <c r="K72" s="6" t="s">
        <v>18</v>
      </c>
      <c r="L72" s="6" t="s">
        <v>695</v>
      </c>
      <c r="M72" s="6" t="s">
        <v>86</v>
      </c>
      <c r="N72" s="6" t="s">
        <v>627</v>
      </c>
      <c r="O72" s="6" t="s">
        <v>86</v>
      </c>
      <c r="P72" s="6" t="s">
        <v>742</v>
      </c>
      <c r="Q72" s="6" t="s">
        <v>820</v>
      </c>
      <c r="R72" s="6" t="s">
        <v>810</v>
      </c>
      <c r="S72" s="6" t="s">
        <v>811</v>
      </c>
      <c r="T72" s="6" t="s">
        <v>812</v>
      </c>
      <c r="U72" s="23" t="str">
        <f>Data!$B72&amp;" "&amp;Data!$F72</f>
        <v>854 MP 20T</v>
      </c>
      <c r="V72" s="23" t="str">
        <f>Data!$U72</f>
        <v>854 MP 20T</v>
      </c>
      <c r="W72" s="23" t="str">
        <f>Data!$V72</f>
        <v>854 MP 20T</v>
      </c>
      <c r="X72" s="23" t="str">
        <f>Data!$W72</f>
        <v>854 MP 20T</v>
      </c>
      <c r="Y72" s="6" t="str">
        <f>CONCATENATE(Data!$C72,"_",Data!$AL72)</f>
        <v>Fam 275_Std</v>
      </c>
      <c r="Z72" s="22" t="str">
        <f t="array" ref="Z72">INDEX(Segment!$C$5:$C$89,MATCH(Data!$Y72,Segment!$B$5:$B$89,0))</f>
        <v>C2 - Standard and Premium</v>
      </c>
      <c r="AA72" s="6" t="s">
        <v>630</v>
      </c>
      <c r="AB72" s="6" t="s">
        <v>434</v>
      </c>
      <c r="AC72" s="24" t="s">
        <v>433</v>
      </c>
      <c r="AD72" s="24" t="s">
        <v>433</v>
      </c>
      <c r="AE72" s="6" t="s">
        <v>632</v>
      </c>
      <c r="AF72" s="6">
        <v>0.0</v>
      </c>
      <c r="AG72" s="6">
        <v>70.0</v>
      </c>
      <c r="AH72" s="6">
        <f>COUNTIFS(Data!$B$3:$B$305,Data!$B72)</f>
        <v>1</v>
      </c>
      <c r="AI72" s="6" t="str">
        <f>LEFT(Data!$B72,3)</f>
        <v>854</v>
      </c>
      <c r="AJ72" s="6" t="str">
        <f>IF(Data!$D72="Class 5 BT","BT",
     IF(OR(Data!$J72="Hangcha",Data!$J72="Ruyi",Data!$J72="Maximal",Data!$J72="Shanghai",Data!$J72="Staxx"),"Low",
     "Std"))</f>
        <v>Std</v>
      </c>
      <c r="AK72" s="6"/>
      <c r="AL72" s="6" t="str">
        <f>IF(Data!$AK72&lt;&gt;"",Data!$AK72,Data!$AJ72)</f>
        <v>Std</v>
      </c>
    </row>
    <row r="73" ht="12.0" customHeight="1">
      <c r="A73" s="6" t="s">
        <v>821</v>
      </c>
      <c r="B73" s="21" t="s">
        <v>141</v>
      </c>
      <c r="C73" s="6" t="s">
        <v>135</v>
      </c>
      <c r="D73" s="22" t="s">
        <v>86</v>
      </c>
      <c r="E73" s="6" t="s">
        <v>623</v>
      </c>
      <c r="F73" s="6" t="s">
        <v>821</v>
      </c>
      <c r="G73" s="23" t="str">
        <f t="array" ref="G73">INDEX(Family!$B$2:$B$69,MATCH(Data!$C73,Family!$A$2:$A$69,0))</f>
        <v>2-3 Ton Rider Pallet</v>
      </c>
      <c r="H73" s="6" t="s">
        <v>710</v>
      </c>
      <c r="I73" s="6" t="s">
        <v>710</v>
      </c>
      <c r="J73" s="6" t="s">
        <v>710</v>
      </c>
      <c r="K73" s="6" t="s">
        <v>18</v>
      </c>
      <c r="L73" s="6" t="s">
        <v>695</v>
      </c>
      <c r="M73" s="6" t="s">
        <v>86</v>
      </c>
      <c r="N73" s="6" t="s">
        <v>627</v>
      </c>
      <c r="O73" s="6" t="s">
        <v>86</v>
      </c>
      <c r="P73" s="6" t="s">
        <v>742</v>
      </c>
      <c r="Q73" s="6" t="s">
        <v>821</v>
      </c>
      <c r="R73" s="6" t="s">
        <v>816</v>
      </c>
      <c r="S73" s="6" t="s">
        <v>817</v>
      </c>
      <c r="T73" s="6" t="s">
        <v>818</v>
      </c>
      <c r="U73" s="23" t="str">
        <f>Data!$B73&amp;" "&amp;Data!$F73</f>
        <v>855 MS/MOS 10-15 S</v>
      </c>
      <c r="V73" s="23" t="str">
        <f>Data!$U73</f>
        <v>855 MS/MOS 10-15 S</v>
      </c>
      <c r="W73" s="23" t="str">
        <f>Data!$V73</f>
        <v>855 MS/MOS 10-15 S</v>
      </c>
      <c r="X73" s="23" t="str">
        <f>Data!$W73</f>
        <v>855 MS/MOS 10-15 S</v>
      </c>
      <c r="Y73" s="6" t="str">
        <f>CONCATENATE(Data!$C73,"_",Data!$AL73)</f>
        <v>Fam 275_Std</v>
      </c>
      <c r="Z73" s="22" t="str">
        <f t="array" ref="Z73">INDEX(Segment!$C$5:$C$89,MATCH(Data!$Y73,Segment!$B$5:$B$89,0))</f>
        <v>C2 - Standard and Premium</v>
      </c>
      <c r="AA73" s="6" t="s">
        <v>630</v>
      </c>
      <c r="AB73" s="6" t="s">
        <v>434</v>
      </c>
      <c r="AC73" s="24" t="s">
        <v>433</v>
      </c>
      <c r="AD73" s="24" t="s">
        <v>433</v>
      </c>
      <c r="AE73" s="6" t="s">
        <v>632</v>
      </c>
      <c r="AF73" s="6" t="s">
        <v>641</v>
      </c>
      <c r="AG73" s="6">
        <v>71.0</v>
      </c>
      <c r="AH73" s="6">
        <f>COUNTIFS(Data!$B$3:$B$305,Data!$B73)</f>
        <v>1</v>
      </c>
      <c r="AI73" s="6" t="str">
        <f>LEFT(Data!$B73,3)</f>
        <v>855</v>
      </c>
      <c r="AJ73" s="6" t="str">
        <f>IF(Data!$D73="Class 5 BT","BT",
     IF(OR(Data!$J73="Hangcha",Data!$J73="Ruyi",Data!$J73="Maximal",Data!$J73="Shanghai",Data!$J73="Staxx"),"Low",
     "Std"))</f>
        <v>Std</v>
      </c>
      <c r="AK73" s="6"/>
      <c r="AL73" s="6" t="str">
        <f>IF(Data!$AK73&lt;&gt;"",Data!$AK73,Data!$AJ73)</f>
        <v>Std</v>
      </c>
    </row>
    <row r="74" ht="12.0" customHeight="1">
      <c r="A74" s="6" t="s">
        <v>822</v>
      </c>
      <c r="B74" s="21" t="s">
        <v>157</v>
      </c>
      <c r="C74" s="6" t="s">
        <v>156</v>
      </c>
      <c r="D74" s="22" t="s">
        <v>150</v>
      </c>
      <c r="E74" s="6" t="s">
        <v>634</v>
      </c>
      <c r="F74" s="6" t="s">
        <v>823</v>
      </c>
      <c r="G74" s="23" t="str">
        <f t="array" ref="G74">INDEX(Family!$B$2:$B$69,MATCH(Data!$C74,Family!$A$2:$A$69,0))</f>
        <v>1-2 Ton MH LL Walkie</v>
      </c>
      <c r="H74" s="6" t="s">
        <v>636</v>
      </c>
      <c r="I74" s="6" t="s">
        <v>636</v>
      </c>
      <c r="J74" s="6" t="s">
        <v>636</v>
      </c>
      <c r="K74" s="6" t="s">
        <v>18</v>
      </c>
      <c r="L74" s="6" t="s">
        <v>695</v>
      </c>
      <c r="M74" s="6" t="s">
        <v>150</v>
      </c>
      <c r="N74" s="6" t="s">
        <v>627</v>
      </c>
      <c r="O74" s="6" t="s">
        <v>150</v>
      </c>
      <c r="P74" s="6" t="s">
        <v>824</v>
      </c>
      <c r="Q74" s="6"/>
      <c r="R74" s="6" t="s">
        <v>825</v>
      </c>
      <c r="S74" s="6"/>
      <c r="T74" s="6"/>
      <c r="U74" s="23" t="str">
        <f>Data!$B74&amp;" "&amp;Data!$F74</f>
        <v>218 W40Z</v>
      </c>
      <c r="V74" s="23" t="str">
        <f>Data!$U74</f>
        <v>218 W40Z</v>
      </c>
      <c r="W74" s="23" t="str">
        <f>Data!$V74</f>
        <v>218 W40Z</v>
      </c>
      <c r="X74" s="23" t="str">
        <f>Data!$W74</f>
        <v>218 W40Z</v>
      </c>
      <c r="Y74" s="6" t="str">
        <f>CONCATENATE(Data!$C74,"_",Data!$AL74)</f>
        <v>Fam 310_Std</v>
      </c>
      <c r="Z74" s="22" t="str">
        <f t="array" ref="Z74">INDEX(Segment!$C$5:$C$89,MATCH(Data!$Y74,Segment!$B$5:$B$89,0))</f>
        <v>C3 - Standard and Premium</v>
      </c>
      <c r="AA74" s="6" t="s">
        <v>630</v>
      </c>
      <c r="AB74" s="6" t="s">
        <v>434</v>
      </c>
      <c r="AC74" s="24" t="s">
        <v>433</v>
      </c>
      <c r="AD74" s="24" t="s">
        <v>433</v>
      </c>
      <c r="AE74" s="6" t="s">
        <v>632</v>
      </c>
      <c r="AF74" s="6" t="s">
        <v>641</v>
      </c>
      <c r="AG74" s="6">
        <v>72.0</v>
      </c>
      <c r="AH74" s="6">
        <f>COUNTIFS(Data!$B$3:$B$305,Data!$B74)</f>
        <v>1</v>
      </c>
      <c r="AI74" s="6" t="str">
        <f>LEFT(Data!$B74,3)</f>
        <v>218</v>
      </c>
      <c r="AJ74" s="6" t="str">
        <f>IF(Data!$D74="Class 5 BT","BT",
     IF(OR(Data!$J74="Hangcha",Data!$J74="Ruyi",Data!$J74="Maximal",Data!$J74="Shanghai",Data!$J74="Staxx"),"Low",
     "Std"))</f>
        <v>Std</v>
      </c>
      <c r="AK74" s="6"/>
      <c r="AL74" s="6" t="str">
        <f>IF(Data!$AK74&lt;&gt;"",Data!$AK74,Data!$AJ74)</f>
        <v>Std</v>
      </c>
    </row>
    <row r="75" ht="12.0" customHeight="1">
      <c r="A75" s="6" t="s">
        <v>826</v>
      </c>
      <c r="B75" s="21" t="s">
        <v>160</v>
      </c>
      <c r="C75" s="6" t="s">
        <v>156</v>
      </c>
      <c r="D75" s="22" t="s">
        <v>150</v>
      </c>
      <c r="E75" s="6" t="s">
        <v>634</v>
      </c>
      <c r="F75" s="6" t="s">
        <v>827</v>
      </c>
      <c r="G75" s="23" t="str">
        <f t="array" ref="G75">INDEX(Family!$B$2:$B$69,MATCH(Data!$C75,Family!$A$2:$A$69,0))</f>
        <v>1-2 Ton MH LL Walkie</v>
      </c>
      <c r="H75" s="6" t="s">
        <v>710</v>
      </c>
      <c r="I75" s="6" t="s">
        <v>710</v>
      </c>
      <c r="J75" s="6" t="s">
        <v>710</v>
      </c>
      <c r="K75" s="6" t="s">
        <v>18</v>
      </c>
      <c r="L75" s="6" t="s">
        <v>695</v>
      </c>
      <c r="M75" s="6" t="s">
        <v>150</v>
      </c>
      <c r="N75" s="6" t="s">
        <v>627</v>
      </c>
      <c r="O75" s="6" t="s">
        <v>150</v>
      </c>
      <c r="P75" s="6" t="s">
        <v>824</v>
      </c>
      <c r="Q75" s="6" t="s">
        <v>828</v>
      </c>
      <c r="R75" s="6" t="s">
        <v>829</v>
      </c>
      <c r="S75" s="6" t="s">
        <v>830</v>
      </c>
      <c r="T75" s="6" t="s">
        <v>831</v>
      </c>
      <c r="U75" s="23" t="str">
        <f>Data!$B75&amp;" "&amp;Data!$F75</f>
        <v>437 P1.8</v>
      </c>
      <c r="V75" s="23" t="str">
        <f>Data!$U75</f>
        <v>437 P1.8</v>
      </c>
      <c r="W75" s="23" t="str">
        <f>Data!$V75</f>
        <v>437 P1.8</v>
      </c>
      <c r="X75" s="23" t="str">
        <f>Data!$W75</f>
        <v>437 P1.8</v>
      </c>
      <c r="Y75" s="6" t="str">
        <f>CONCATENATE(Data!$C75,"_",Data!$AL75)</f>
        <v>Fam 310_Std</v>
      </c>
      <c r="Z75" s="22" t="str">
        <f t="array" ref="Z75">INDEX(Segment!$C$5:$C$89,MATCH(Data!$Y75,Segment!$B$5:$B$89,0))</f>
        <v>C3 - Standard and Premium</v>
      </c>
      <c r="AA75" s="6" t="s">
        <v>630</v>
      </c>
      <c r="AB75" s="6" t="s">
        <v>434</v>
      </c>
      <c r="AC75" s="24" t="s">
        <v>433</v>
      </c>
      <c r="AD75" s="24" t="s">
        <v>433</v>
      </c>
      <c r="AE75" s="6" t="s">
        <v>632</v>
      </c>
      <c r="AF75" s="6" t="s">
        <v>641</v>
      </c>
      <c r="AG75" s="6">
        <v>73.0</v>
      </c>
      <c r="AH75" s="6">
        <f>COUNTIFS(Data!$B$3:$B$305,Data!$B75)</f>
        <v>1</v>
      </c>
      <c r="AI75" s="6" t="str">
        <f>LEFT(Data!$B75,3)</f>
        <v>437</v>
      </c>
      <c r="AJ75" s="6" t="str">
        <f>IF(Data!$D75="Class 5 BT","BT",
     IF(OR(Data!$J75="Hangcha",Data!$J75="Ruyi",Data!$J75="Maximal",Data!$J75="Shanghai",Data!$J75="Staxx"),"Low",
     "Std"))</f>
        <v>Std</v>
      </c>
      <c r="AK75" s="6"/>
      <c r="AL75" s="6" t="str">
        <f>IF(Data!$AK75&lt;&gt;"",Data!$AK75,Data!$AJ75)</f>
        <v>Std</v>
      </c>
    </row>
    <row r="76" ht="12.0" customHeight="1">
      <c r="A76" s="6" t="s">
        <v>832</v>
      </c>
      <c r="B76" s="21" t="s">
        <v>211</v>
      </c>
      <c r="C76" s="6" t="s">
        <v>205</v>
      </c>
      <c r="D76" s="22" t="s">
        <v>150</v>
      </c>
      <c r="E76" s="6" t="s">
        <v>634</v>
      </c>
      <c r="F76" s="6" t="s">
        <v>832</v>
      </c>
      <c r="G76" s="23" t="str">
        <f t="array" ref="G76">INDEX(Family!$B$2:$B$69,MATCH(Data!$C76,Family!$A$2:$A$69,0))</f>
        <v>2-3 Ton MH LL Walkie</v>
      </c>
      <c r="H76" s="6" t="s">
        <v>710</v>
      </c>
      <c r="I76" s="6" t="s">
        <v>710</v>
      </c>
      <c r="J76" s="6" t="s">
        <v>710</v>
      </c>
      <c r="K76" s="6" t="s">
        <v>18</v>
      </c>
      <c r="L76" s="6" t="s">
        <v>695</v>
      </c>
      <c r="M76" s="6" t="s">
        <v>150</v>
      </c>
      <c r="N76" s="6" t="s">
        <v>627</v>
      </c>
      <c r="O76" s="6" t="s">
        <v>150</v>
      </c>
      <c r="P76" s="6" t="s">
        <v>824</v>
      </c>
      <c r="Q76" s="6" t="s">
        <v>832</v>
      </c>
      <c r="R76" s="6" t="s">
        <v>833</v>
      </c>
      <c r="S76" s="6" t="s">
        <v>834</v>
      </c>
      <c r="T76" s="6" t="s">
        <v>835</v>
      </c>
      <c r="U76" s="23" t="str">
        <f>Data!$B76&amp;" "&amp;Data!$F76</f>
        <v>472 P2.0HL</v>
      </c>
      <c r="V76" s="23" t="str">
        <f>Data!$U76</f>
        <v>472 P2.0HL</v>
      </c>
      <c r="W76" s="23" t="str">
        <f>Data!$V76</f>
        <v>472 P2.0HL</v>
      </c>
      <c r="X76" s="23" t="str">
        <f>Data!$W76</f>
        <v>472 P2.0HL</v>
      </c>
      <c r="Y76" s="6" t="str">
        <f>CONCATENATE(Data!$C76,"_",Data!$AL76)</f>
        <v>Fam 335_Std</v>
      </c>
      <c r="Z76" s="22" t="str">
        <f t="array" ref="Z76">INDEX(Segment!$C$5:$C$89,MATCH(Data!$Y76,Segment!$B$5:$B$89,0))</f>
        <v>C3 - Standard and Premium</v>
      </c>
      <c r="AA76" s="6" t="s">
        <v>630</v>
      </c>
      <c r="AB76" s="6" t="s">
        <v>434</v>
      </c>
      <c r="AC76" s="24" t="s">
        <v>433</v>
      </c>
      <c r="AD76" s="24" t="s">
        <v>433</v>
      </c>
      <c r="AE76" s="6" t="s">
        <v>632</v>
      </c>
      <c r="AF76" s="6" t="s">
        <v>641</v>
      </c>
      <c r="AG76" s="6">
        <v>74.0</v>
      </c>
      <c r="AH76" s="6">
        <f>COUNTIFS(Data!$B$3:$B$305,Data!$B76)</f>
        <v>1</v>
      </c>
      <c r="AI76" s="6" t="str">
        <f>LEFT(Data!$B76,3)</f>
        <v>472</v>
      </c>
      <c r="AJ76" s="6" t="str">
        <f>IF(Data!$D76="Class 5 BT","BT",
     IF(OR(Data!$J76="Hangcha",Data!$J76="Ruyi",Data!$J76="Maximal",Data!$J76="Shanghai",Data!$J76="Staxx"),"Low",
     "Std"))</f>
        <v>Std</v>
      </c>
      <c r="AK76" s="6"/>
      <c r="AL76" s="6" t="str">
        <f>IF(Data!$AK76&lt;&gt;"",Data!$AK76,Data!$AJ76)</f>
        <v>Std</v>
      </c>
    </row>
    <row r="77" ht="12.0" customHeight="1">
      <c r="A77" s="6" t="s">
        <v>836</v>
      </c>
      <c r="B77" s="21" t="s">
        <v>212</v>
      </c>
      <c r="C77" s="6" t="s">
        <v>205</v>
      </c>
      <c r="D77" s="22" t="s">
        <v>150</v>
      </c>
      <c r="E77" s="6" t="s">
        <v>623</v>
      </c>
      <c r="F77" s="6" t="s">
        <v>836</v>
      </c>
      <c r="G77" s="23" t="str">
        <f t="array" ref="G77">INDEX(Family!$B$2:$B$69,MATCH(Data!$C77,Family!$A$2:$A$69,0))</f>
        <v>2-3 Ton MH LL Walkie</v>
      </c>
      <c r="H77" s="6" t="s">
        <v>710</v>
      </c>
      <c r="I77" s="6" t="s">
        <v>710</v>
      </c>
      <c r="J77" s="6" t="s">
        <v>710</v>
      </c>
      <c r="K77" s="6" t="s">
        <v>18</v>
      </c>
      <c r="L77" s="6" t="s">
        <v>695</v>
      </c>
      <c r="M77" s="6" t="s">
        <v>150</v>
      </c>
      <c r="N77" s="6" t="s">
        <v>627</v>
      </c>
      <c r="O77" s="6" t="s">
        <v>150</v>
      </c>
      <c r="P77" s="6" t="s">
        <v>824</v>
      </c>
      <c r="Q77" s="6" t="s">
        <v>836</v>
      </c>
      <c r="R77" s="6" t="s">
        <v>833</v>
      </c>
      <c r="S77" s="6" t="s">
        <v>837</v>
      </c>
      <c r="T77" s="6" t="s">
        <v>837</v>
      </c>
      <c r="U77" s="23" t="str">
        <f>Data!$B77&amp;" "&amp;Data!$F77</f>
        <v>473 MP 20DL</v>
      </c>
      <c r="V77" s="23" t="str">
        <f>Data!$U77</f>
        <v>473 MP 20DL</v>
      </c>
      <c r="W77" s="23" t="str">
        <f>Data!$V77</f>
        <v>473 MP 20DL</v>
      </c>
      <c r="X77" s="23" t="str">
        <f>Data!$W77</f>
        <v>473 MP 20DL</v>
      </c>
      <c r="Y77" s="6" t="str">
        <f>CONCATENATE(Data!$C77,"_",Data!$AL77)</f>
        <v>Fam 335_Std</v>
      </c>
      <c r="Z77" s="22" t="str">
        <f t="array" ref="Z77">INDEX(Segment!$C$5:$C$89,MATCH(Data!$Y77,Segment!$B$5:$B$89,0))</f>
        <v>C3 - Standard and Premium</v>
      </c>
      <c r="AA77" s="6" t="s">
        <v>630</v>
      </c>
      <c r="AB77" s="6" t="s">
        <v>434</v>
      </c>
      <c r="AC77" s="24" t="s">
        <v>433</v>
      </c>
      <c r="AD77" s="24" t="s">
        <v>433</v>
      </c>
      <c r="AE77" s="6" t="s">
        <v>632</v>
      </c>
      <c r="AF77" s="6" t="s">
        <v>641</v>
      </c>
      <c r="AG77" s="6">
        <v>75.0</v>
      </c>
      <c r="AH77" s="6">
        <f>COUNTIFS(Data!$B$3:$B$305,Data!$B77)</f>
        <v>1</v>
      </c>
      <c r="AI77" s="6" t="str">
        <f>LEFT(Data!$B77,3)</f>
        <v>473</v>
      </c>
      <c r="AJ77" s="6" t="str">
        <f>IF(Data!$D77="Class 5 BT","BT",
     IF(OR(Data!$J77="Hangcha",Data!$J77="Ruyi",Data!$J77="Maximal",Data!$J77="Shanghai",Data!$J77="Staxx"),"Low",
     "Std"))</f>
        <v>Std</v>
      </c>
      <c r="AK77" s="6"/>
      <c r="AL77" s="6" t="str">
        <f>IF(Data!$AK77&lt;&gt;"",Data!$AK77,Data!$AJ77)</f>
        <v>Std</v>
      </c>
    </row>
    <row r="78" ht="12.0" customHeight="1">
      <c r="A78" s="6" t="s">
        <v>838</v>
      </c>
      <c r="B78" s="21" t="s">
        <v>161</v>
      </c>
      <c r="C78" s="6" t="s">
        <v>156</v>
      </c>
      <c r="D78" s="22" t="s">
        <v>150</v>
      </c>
      <c r="E78" s="6" t="s">
        <v>623</v>
      </c>
      <c r="F78" s="6" t="s">
        <v>838</v>
      </c>
      <c r="G78" s="23" t="str">
        <f t="array" ref="G78">INDEX(Family!$B$2:$B$69,MATCH(Data!$C78,Family!$A$2:$A$69,0))</f>
        <v>1-2 Ton MH LL Walkie</v>
      </c>
      <c r="H78" s="6" t="s">
        <v>636</v>
      </c>
      <c r="I78" s="6" t="s">
        <v>636</v>
      </c>
      <c r="J78" s="6" t="s">
        <v>636</v>
      </c>
      <c r="K78" s="6" t="s">
        <v>18</v>
      </c>
      <c r="L78" s="6" t="s">
        <v>695</v>
      </c>
      <c r="M78" s="6" t="s">
        <v>150</v>
      </c>
      <c r="N78" s="6" t="s">
        <v>627</v>
      </c>
      <c r="O78" s="6" t="s">
        <v>150</v>
      </c>
      <c r="P78" s="6" t="s">
        <v>824</v>
      </c>
      <c r="Q78" s="6"/>
      <c r="R78" s="6" t="s">
        <v>825</v>
      </c>
      <c r="S78" s="6"/>
      <c r="T78" s="6"/>
      <c r="U78" s="23" t="str">
        <f>Data!$B78&amp;" "&amp;Data!$F78</f>
        <v>827 MPB040-E</v>
      </c>
      <c r="V78" s="23" t="str">
        <f>Data!$U78</f>
        <v>827 MPB040-E</v>
      </c>
      <c r="W78" s="23" t="str">
        <f>Data!$V78</f>
        <v>827 MPB040-E</v>
      </c>
      <c r="X78" s="23" t="str">
        <f>Data!$W78</f>
        <v>827 MPB040-E</v>
      </c>
      <c r="Y78" s="6" t="str">
        <f>CONCATENATE(Data!$C78,"_",Data!$AL78)</f>
        <v>Fam 310_Std</v>
      </c>
      <c r="Z78" s="22" t="str">
        <f t="array" ref="Z78">INDEX(Segment!$C$5:$C$89,MATCH(Data!$Y78,Segment!$B$5:$B$89,0))</f>
        <v>C3 - Standard and Premium</v>
      </c>
      <c r="AA78" s="6" t="s">
        <v>630</v>
      </c>
      <c r="AB78" s="6" t="s">
        <v>434</v>
      </c>
      <c r="AC78" s="24" t="s">
        <v>433</v>
      </c>
      <c r="AD78" s="24" t="s">
        <v>433</v>
      </c>
      <c r="AE78" s="6" t="s">
        <v>632</v>
      </c>
      <c r="AF78" s="6" t="s">
        <v>641</v>
      </c>
      <c r="AG78" s="6">
        <v>76.0</v>
      </c>
      <c r="AH78" s="6">
        <f>COUNTIFS(Data!$B$3:$B$305,Data!$B78)</f>
        <v>1</v>
      </c>
      <c r="AI78" s="6" t="str">
        <f>LEFT(Data!$B78,3)</f>
        <v>827</v>
      </c>
      <c r="AJ78" s="6" t="str">
        <f>IF(Data!$D78="Class 5 BT","BT",
     IF(OR(Data!$J78="Hangcha",Data!$J78="Ruyi",Data!$J78="Maximal",Data!$J78="Shanghai",Data!$J78="Staxx"),"Low",
     "Std"))</f>
        <v>Std</v>
      </c>
      <c r="AK78" s="6"/>
      <c r="AL78" s="6" t="str">
        <f>IF(Data!$AK78&lt;&gt;"",Data!$AK78,Data!$AJ78)</f>
        <v>Std</v>
      </c>
    </row>
    <row r="79" ht="12.0" customHeight="1">
      <c r="A79" s="6" t="s">
        <v>839</v>
      </c>
      <c r="B79" s="21" t="s">
        <v>162</v>
      </c>
      <c r="C79" s="6" t="s">
        <v>156</v>
      </c>
      <c r="D79" s="22" t="s">
        <v>150</v>
      </c>
      <c r="E79" s="6" t="s">
        <v>623</v>
      </c>
      <c r="F79" s="6" t="s">
        <v>839</v>
      </c>
      <c r="G79" s="23" t="str">
        <f t="array" ref="G79">INDEX(Family!$B$2:$B$69,MATCH(Data!$C79,Family!$A$2:$A$69,0))</f>
        <v>1-2 Ton MH LL Walkie</v>
      </c>
      <c r="H79" s="6" t="s">
        <v>710</v>
      </c>
      <c r="I79" s="6" t="s">
        <v>710</v>
      </c>
      <c r="J79" s="6" t="s">
        <v>710</v>
      </c>
      <c r="K79" s="6" t="s">
        <v>18</v>
      </c>
      <c r="L79" s="6" t="s">
        <v>695</v>
      </c>
      <c r="M79" s="6" t="s">
        <v>150</v>
      </c>
      <c r="N79" s="6" t="s">
        <v>627</v>
      </c>
      <c r="O79" s="6" t="s">
        <v>150</v>
      </c>
      <c r="P79" s="6" t="s">
        <v>824</v>
      </c>
      <c r="Q79" s="6" t="s">
        <v>839</v>
      </c>
      <c r="R79" s="6" t="s">
        <v>829</v>
      </c>
      <c r="S79" s="6" t="s">
        <v>830</v>
      </c>
      <c r="T79" s="6" t="s">
        <v>831</v>
      </c>
      <c r="U79" s="23" t="str">
        <f>Data!$B79&amp;" "&amp;Data!$F79</f>
        <v>841 MP 13-16</v>
      </c>
      <c r="V79" s="23" t="str">
        <f>Data!$U79</f>
        <v>841 MP 13-16</v>
      </c>
      <c r="W79" s="23" t="str">
        <f>Data!$V79</f>
        <v>841 MP 13-16</v>
      </c>
      <c r="X79" s="23" t="str">
        <f>Data!$W79</f>
        <v>841 MP 13-16</v>
      </c>
      <c r="Y79" s="6" t="str">
        <f>CONCATENATE(Data!$C79,"_",Data!$AL79)</f>
        <v>Fam 310_Std</v>
      </c>
      <c r="Z79" s="22" t="str">
        <f t="array" ref="Z79">INDEX(Segment!$C$5:$C$89,MATCH(Data!$Y79,Segment!$B$5:$B$89,0))</f>
        <v>C3 - Standard and Premium</v>
      </c>
      <c r="AA79" s="6" t="s">
        <v>630</v>
      </c>
      <c r="AB79" s="6" t="s">
        <v>434</v>
      </c>
      <c r="AC79" s="24" t="s">
        <v>433</v>
      </c>
      <c r="AD79" s="24" t="s">
        <v>433</v>
      </c>
      <c r="AE79" s="6" t="s">
        <v>632</v>
      </c>
      <c r="AF79" s="6" t="s">
        <v>641</v>
      </c>
      <c r="AG79" s="6">
        <v>77.0</v>
      </c>
      <c r="AH79" s="6">
        <f>COUNTIFS(Data!$B$3:$B$305,Data!$B79)</f>
        <v>1</v>
      </c>
      <c r="AI79" s="6" t="str">
        <f>LEFT(Data!$B79,3)</f>
        <v>841</v>
      </c>
      <c r="AJ79" s="6" t="str">
        <f>IF(Data!$D79="Class 5 BT","BT",
     IF(OR(Data!$J79="Hangcha",Data!$J79="Ruyi",Data!$J79="Maximal",Data!$J79="Shanghai",Data!$J79="Staxx"),"Low",
     "Std"))</f>
        <v>Std</v>
      </c>
      <c r="AK79" s="6"/>
      <c r="AL79" s="6" t="str">
        <f>IF(Data!$AK79&lt;&gt;"",Data!$AK79,Data!$AJ79)</f>
        <v>Std</v>
      </c>
    </row>
    <row r="80" ht="12.0" customHeight="1">
      <c r="A80" s="6" t="s">
        <v>840</v>
      </c>
      <c r="B80" s="21" t="s">
        <v>175</v>
      </c>
      <c r="C80" s="6" t="s">
        <v>174</v>
      </c>
      <c r="D80" s="22" t="s">
        <v>150</v>
      </c>
      <c r="E80" s="6" t="s">
        <v>634</v>
      </c>
      <c r="F80" s="6" t="s">
        <v>840</v>
      </c>
      <c r="G80" s="23" t="str">
        <f t="array" ref="G80">INDEX(Family!$B$2:$B$69,MATCH(Data!$C80,Family!$A$2:$A$69,0))</f>
        <v>1-2 Ton MH CB Stack</v>
      </c>
      <c r="H80" s="6" t="s">
        <v>710</v>
      </c>
      <c r="I80" s="6" t="s">
        <v>710</v>
      </c>
      <c r="J80" s="6" t="s">
        <v>710</v>
      </c>
      <c r="K80" s="6" t="s">
        <v>18</v>
      </c>
      <c r="L80" s="6" t="s">
        <v>695</v>
      </c>
      <c r="M80" s="6" t="s">
        <v>150</v>
      </c>
      <c r="N80" s="6" t="s">
        <v>627</v>
      </c>
      <c r="O80" s="6" t="s">
        <v>150</v>
      </c>
      <c r="P80" s="6" t="s">
        <v>824</v>
      </c>
      <c r="Q80" s="6" t="s">
        <v>840</v>
      </c>
      <c r="R80" s="6" t="s">
        <v>841</v>
      </c>
      <c r="S80" s="6" t="s">
        <v>842</v>
      </c>
      <c r="T80" s="6" t="s">
        <v>843</v>
      </c>
      <c r="U80" s="23" t="str">
        <f>Data!$B80&amp;" "&amp;Data!$F80</f>
        <v>447 S1.0-1.5C</v>
      </c>
      <c r="V80" s="23" t="str">
        <f>Data!$U80</f>
        <v>447 S1.0-1.5C</v>
      </c>
      <c r="W80" s="23" t="str">
        <f>Data!$V80</f>
        <v>447 S1.0-1.5C</v>
      </c>
      <c r="X80" s="23" t="str">
        <f>Data!$W80</f>
        <v>447 S1.0-1.5C</v>
      </c>
      <c r="Y80" s="6" t="str">
        <f>CONCATENATE(Data!$C80,"_",Data!$AL80)</f>
        <v>Fam 320_Std</v>
      </c>
      <c r="Z80" s="22" t="str">
        <f t="array" ref="Z80">INDEX(Segment!$C$5:$C$89,MATCH(Data!$Y80,Segment!$B$5:$B$89,0))</f>
        <v>C3 - Standard and Premium</v>
      </c>
      <c r="AA80" s="6" t="s">
        <v>630</v>
      </c>
      <c r="AB80" s="6" t="s">
        <v>434</v>
      </c>
      <c r="AC80" s="24" t="s">
        <v>433</v>
      </c>
      <c r="AD80" s="24" t="s">
        <v>433</v>
      </c>
      <c r="AE80" s="6" t="s">
        <v>632</v>
      </c>
      <c r="AF80" s="6">
        <v>0.0</v>
      </c>
      <c r="AG80" s="6">
        <v>78.0</v>
      </c>
      <c r="AH80" s="6">
        <f>COUNTIFS(Data!$B$3:$B$305,Data!$B80)</f>
        <v>1</v>
      </c>
      <c r="AI80" s="6" t="str">
        <f>LEFT(Data!$B80,3)</f>
        <v>447</v>
      </c>
      <c r="AJ80" s="6" t="str">
        <f>IF(Data!$D80="Class 5 BT","BT",
     IF(OR(Data!$J80="Hangcha",Data!$J80="Ruyi",Data!$J80="Maximal",Data!$J80="Shanghai",Data!$J80="Staxx"),"Low",
     "Std"))</f>
        <v>Std</v>
      </c>
      <c r="AK80" s="6"/>
      <c r="AL80" s="6" t="str">
        <f>IF(Data!$AK80&lt;&gt;"",Data!$AK80,Data!$AJ80)</f>
        <v>Std</v>
      </c>
    </row>
    <row r="81" ht="12.0" customHeight="1">
      <c r="A81" s="6" t="s">
        <v>844</v>
      </c>
      <c r="B81" s="21" t="s">
        <v>176</v>
      </c>
      <c r="C81" s="6" t="s">
        <v>174</v>
      </c>
      <c r="D81" s="22" t="s">
        <v>150</v>
      </c>
      <c r="E81" s="6" t="s">
        <v>634</v>
      </c>
      <c r="F81" s="6" t="s">
        <v>845</v>
      </c>
      <c r="G81" s="23" t="str">
        <f t="array" ref="G81">INDEX(Family!$B$2:$B$69,MATCH(Data!$C81,Family!$A$2:$A$69,0))</f>
        <v>1-2 Ton MH CB Stack</v>
      </c>
      <c r="H81" s="6" t="s">
        <v>636</v>
      </c>
      <c r="I81" s="6" t="s">
        <v>636</v>
      </c>
      <c r="J81" s="6" t="s">
        <v>636</v>
      </c>
      <c r="K81" s="6" t="s">
        <v>18</v>
      </c>
      <c r="L81" s="6" t="s">
        <v>695</v>
      </c>
      <c r="M81" s="6" t="s">
        <v>150</v>
      </c>
      <c r="N81" s="6" t="s">
        <v>627</v>
      </c>
      <c r="O81" s="6" t="s">
        <v>150</v>
      </c>
      <c r="P81" s="6" t="s">
        <v>824</v>
      </c>
      <c r="Q81" s="6"/>
      <c r="R81" s="6" t="s">
        <v>825</v>
      </c>
      <c r="S81" s="6"/>
      <c r="T81" s="6"/>
      <c r="U81" s="23" t="str">
        <f>Data!$B81&amp;" "&amp;Data!$F81</f>
        <v>454 W20-40XTC</v>
      </c>
      <c r="V81" s="23" t="str">
        <f>Data!$U81</f>
        <v>454 W20-40XTC</v>
      </c>
      <c r="W81" s="23" t="str">
        <f>Data!$V81</f>
        <v>454 W20-40XTC</v>
      </c>
      <c r="X81" s="23" t="str">
        <f>Data!$W81</f>
        <v>454 W20-40XTC</v>
      </c>
      <c r="Y81" s="6" t="str">
        <f>CONCATENATE(Data!$C81,"_",Data!$AL81)</f>
        <v>Fam 320_Std</v>
      </c>
      <c r="Z81" s="22" t="str">
        <f t="array" ref="Z81">INDEX(Segment!$C$5:$C$89,MATCH(Data!$Y81,Segment!$B$5:$B$89,0))</f>
        <v>C3 - Standard and Premium</v>
      </c>
      <c r="AA81" s="6" t="s">
        <v>630</v>
      </c>
      <c r="AB81" s="6" t="s">
        <v>434</v>
      </c>
      <c r="AC81" s="24" t="s">
        <v>433</v>
      </c>
      <c r="AD81" s="24" t="s">
        <v>433</v>
      </c>
      <c r="AE81" s="6" t="s">
        <v>632</v>
      </c>
      <c r="AF81" s="6">
        <v>0.0</v>
      </c>
      <c r="AG81" s="6">
        <v>79.0</v>
      </c>
      <c r="AH81" s="6">
        <f>COUNTIFS(Data!$B$3:$B$305,Data!$B81)</f>
        <v>1</v>
      </c>
      <c r="AI81" s="6" t="str">
        <f>LEFT(Data!$B81,3)</f>
        <v>454</v>
      </c>
      <c r="AJ81" s="6" t="str">
        <f>IF(Data!$D81="Class 5 BT","BT",
     IF(OR(Data!$J81="Hangcha",Data!$J81="Ruyi",Data!$J81="Maximal",Data!$J81="Shanghai",Data!$J81="Staxx"),"Low",
     "Std"))</f>
        <v>Std</v>
      </c>
      <c r="AK81" s="6"/>
      <c r="AL81" s="6" t="str">
        <f>IF(Data!$AK81&lt;&gt;"",Data!$AK81,Data!$AJ81)</f>
        <v>Std</v>
      </c>
    </row>
    <row r="82" ht="12.0" customHeight="1">
      <c r="A82" s="6" t="s">
        <v>846</v>
      </c>
      <c r="B82" s="21" t="s">
        <v>177</v>
      </c>
      <c r="C82" s="6" t="s">
        <v>174</v>
      </c>
      <c r="D82" s="22" t="s">
        <v>150</v>
      </c>
      <c r="E82" s="6" t="s">
        <v>623</v>
      </c>
      <c r="F82" s="6" t="s">
        <v>847</v>
      </c>
      <c r="G82" s="23" t="str">
        <f t="array" ref="G82">INDEX(Family!$B$2:$B$69,MATCH(Data!$C82,Family!$A$2:$A$69,0))</f>
        <v>1-2 Ton MH CB Stack</v>
      </c>
      <c r="H82" s="6" t="s">
        <v>636</v>
      </c>
      <c r="I82" s="6" t="s">
        <v>636</v>
      </c>
      <c r="J82" s="6" t="s">
        <v>636</v>
      </c>
      <c r="K82" s="6" t="s">
        <v>18</v>
      </c>
      <c r="L82" s="6" t="s">
        <v>695</v>
      </c>
      <c r="M82" s="6" t="s">
        <v>150</v>
      </c>
      <c r="N82" s="6" t="s">
        <v>627</v>
      </c>
      <c r="O82" s="6" t="s">
        <v>150</v>
      </c>
      <c r="P82" s="6" t="s">
        <v>824</v>
      </c>
      <c r="Q82" s="6"/>
      <c r="R82" s="6" t="s">
        <v>825</v>
      </c>
      <c r="S82" s="6"/>
      <c r="T82" s="6"/>
      <c r="U82" s="23" t="str">
        <f>Data!$B82&amp;" "&amp;Data!$F82</f>
        <v>819 MCW025-040-E</v>
      </c>
      <c r="V82" s="23" t="str">
        <f>Data!$U82</f>
        <v>819 MCW025-040-E</v>
      </c>
      <c r="W82" s="23" t="str">
        <f>Data!$V82</f>
        <v>819 MCW025-040-E</v>
      </c>
      <c r="X82" s="23" t="str">
        <f>Data!$W82</f>
        <v>819 MCW025-040-E</v>
      </c>
      <c r="Y82" s="6" t="str">
        <f>CONCATENATE(Data!$C82,"_",Data!$AL82)</f>
        <v>Fam 320_Std</v>
      </c>
      <c r="Z82" s="22" t="str">
        <f t="array" ref="Z82">INDEX(Segment!$C$5:$C$89,MATCH(Data!$Y82,Segment!$B$5:$B$89,0))</f>
        <v>C3 - Standard and Premium</v>
      </c>
      <c r="AA82" s="6" t="s">
        <v>630</v>
      </c>
      <c r="AB82" s="6" t="s">
        <v>434</v>
      </c>
      <c r="AC82" s="24" t="s">
        <v>433</v>
      </c>
      <c r="AD82" s="24" t="s">
        <v>433</v>
      </c>
      <c r="AE82" s="6" t="s">
        <v>632</v>
      </c>
      <c r="AF82" s="6">
        <v>0.0</v>
      </c>
      <c r="AG82" s="6">
        <v>80.0</v>
      </c>
      <c r="AH82" s="6">
        <f>COUNTIFS(Data!$B$3:$B$305,Data!$B82)</f>
        <v>1</v>
      </c>
      <c r="AI82" s="6" t="str">
        <f>LEFT(Data!$B82,3)</f>
        <v>819</v>
      </c>
      <c r="AJ82" s="6" t="str">
        <f>IF(Data!$D82="Class 5 BT","BT",
     IF(OR(Data!$J82="Hangcha",Data!$J82="Ruyi",Data!$J82="Maximal",Data!$J82="Shanghai",Data!$J82="Staxx"),"Low",
     "Std"))</f>
        <v>Std</v>
      </c>
      <c r="AK82" s="6"/>
      <c r="AL82" s="6" t="str">
        <f>IF(Data!$AK82&lt;&gt;"",Data!$AK82,Data!$AJ82)</f>
        <v>Std</v>
      </c>
    </row>
    <row r="83" ht="12.0" customHeight="1">
      <c r="A83" s="6" t="s">
        <v>848</v>
      </c>
      <c r="B83" s="21" t="s">
        <v>178</v>
      </c>
      <c r="C83" s="6" t="s">
        <v>174</v>
      </c>
      <c r="D83" s="22" t="s">
        <v>150</v>
      </c>
      <c r="E83" s="6" t="s">
        <v>623</v>
      </c>
      <c r="F83" s="6" t="s">
        <v>848</v>
      </c>
      <c r="G83" s="23" t="str">
        <f t="array" ref="G83">INDEX(Family!$B$2:$B$69,MATCH(Data!$C83,Family!$A$2:$A$69,0))</f>
        <v>1-2 Ton MH CB Stack</v>
      </c>
      <c r="H83" s="6" t="s">
        <v>710</v>
      </c>
      <c r="I83" s="6" t="s">
        <v>710</v>
      </c>
      <c r="J83" s="6" t="s">
        <v>710</v>
      </c>
      <c r="K83" s="6" t="s">
        <v>18</v>
      </c>
      <c r="L83" s="6" t="s">
        <v>695</v>
      </c>
      <c r="M83" s="6" t="s">
        <v>150</v>
      </c>
      <c r="N83" s="6" t="s">
        <v>627</v>
      </c>
      <c r="O83" s="6" t="s">
        <v>150</v>
      </c>
      <c r="P83" s="6" t="s">
        <v>824</v>
      </c>
      <c r="Q83" s="6" t="s">
        <v>848</v>
      </c>
      <c r="R83" s="6" t="s">
        <v>841</v>
      </c>
      <c r="S83" s="6" t="s">
        <v>842</v>
      </c>
      <c r="T83" s="6" t="s">
        <v>843</v>
      </c>
      <c r="U83" s="23" t="str">
        <f>Data!$B83&amp;" "&amp;Data!$F83</f>
        <v>860 MC 10-15</v>
      </c>
      <c r="V83" s="23" t="str">
        <f>Data!$U83</f>
        <v>860 MC 10-15</v>
      </c>
      <c r="W83" s="23" t="str">
        <f>Data!$V83</f>
        <v>860 MC 10-15</v>
      </c>
      <c r="X83" s="23" t="str">
        <f>Data!$W83</f>
        <v>860 MC 10-15</v>
      </c>
      <c r="Y83" s="6" t="str">
        <f>CONCATENATE(Data!$C83,"_",Data!$AL83)</f>
        <v>Fam 320_Std</v>
      </c>
      <c r="Z83" s="22" t="str">
        <f t="array" ref="Z83">INDEX(Segment!$C$5:$C$89,MATCH(Data!$Y83,Segment!$B$5:$B$89,0))</f>
        <v>C3 - Standard and Premium</v>
      </c>
      <c r="AA83" s="6" t="s">
        <v>630</v>
      </c>
      <c r="AB83" s="6" t="s">
        <v>434</v>
      </c>
      <c r="AC83" s="24" t="s">
        <v>433</v>
      </c>
      <c r="AD83" s="24" t="s">
        <v>433</v>
      </c>
      <c r="AE83" s="6" t="s">
        <v>632</v>
      </c>
      <c r="AF83" s="6">
        <v>0.0</v>
      </c>
      <c r="AG83" s="6">
        <v>81.0</v>
      </c>
      <c r="AH83" s="6">
        <f>COUNTIFS(Data!$B$3:$B$305,Data!$B83)</f>
        <v>1</v>
      </c>
      <c r="AI83" s="6" t="str">
        <f>LEFT(Data!$B83,3)</f>
        <v>860</v>
      </c>
      <c r="AJ83" s="6" t="str">
        <f>IF(Data!$D83="Class 5 BT","BT",
     IF(OR(Data!$J83="Hangcha",Data!$J83="Ruyi",Data!$J83="Maximal",Data!$J83="Shanghai",Data!$J83="Staxx"),"Low",
     "Std"))</f>
        <v>Std</v>
      </c>
      <c r="AK83" s="6"/>
      <c r="AL83" s="6" t="str">
        <f>IF(Data!$AK83&lt;&gt;"",Data!$AK83,Data!$AJ83)</f>
        <v>Std</v>
      </c>
    </row>
    <row r="84" ht="12.0" customHeight="1">
      <c r="A84" s="6" t="s">
        <v>849</v>
      </c>
      <c r="B84" s="21" t="s">
        <v>185</v>
      </c>
      <c r="C84" s="6" t="s">
        <v>179</v>
      </c>
      <c r="D84" s="22" t="s">
        <v>150</v>
      </c>
      <c r="E84" s="6" t="s">
        <v>634</v>
      </c>
      <c r="F84" s="6" t="s">
        <v>849</v>
      </c>
      <c r="G84" s="23" t="str">
        <f t="array" ref="G84">INDEX(Family!$B$2:$B$69,MATCH(Data!$C84,Family!$A$2:$A$69,0))</f>
        <v>1-2 Ton MH Strad Stk</v>
      </c>
      <c r="H84" s="6" t="s">
        <v>710</v>
      </c>
      <c r="I84" s="6" t="s">
        <v>710</v>
      </c>
      <c r="J84" s="6" t="s">
        <v>710</v>
      </c>
      <c r="K84" s="6" t="s">
        <v>18</v>
      </c>
      <c r="L84" s="6" t="s">
        <v>695</v>
      </c>
      <c r="M84" s="6" t="s">
        <v>150</v>
      </c>
      <c r="N84" s="6" t="s">
        <v>627</v>
      </c>
      <c r="O84" s="6" t="s">
        <v>150</v>
      </c>
      <c r="P84" s="6" t="s">
        <v>824</v>
      </c>
      <c r="Q84" s="6" t="s">
        <v>849</v>
      </c>
      <c r="R84" s="6" t="s">
        <v>850</v>
      </c>
      <c r="S84" s="6" t="s">
        <v>851</v>
      </c>
      <c r="T84" s="6" t="s">
        <v>852</v>
      </c>
      <c r="U84" s="23" t="str">
        <f>Data!$B84&amp;" "&amp;Data!$F84</f>
        <v>440 S1.0E</v>
      </c>
      <c r="V84" s="23" t="str">
        <f>Data!$U84</f>
        <v>440 S1.0E</v>
      </c>
      <c r="W84" s="23" t="str">
        <f>Data!$V84</f>
        <v>440 S1.0E</v>
      </c>
      <c r="X84" s="23" t="str">
        <f>Data!$W84</f>
        <v>440 S1.0E</v>
      </c>
      <c r="Y84" s="6" t="str">
        <f>CONCATENATE(Data!$C84,"_",Data!$AL84)</f>
        <v>Fam 325_Std</v>
      </c>
      <c r="Z84" s="22" t="str">
        <f t="array" ref="Z84">INDEX(Segment!$C$5:$C$89,MATCH(Data!$Y84,Segment!$B$5:$B$89,0))</f>
        <v>C3 - Standard and Premium</v>
      </c>
      <c r="AA84" s="6" t="s">
        <v>630</v>
      </c>
      <c r="AB84" s="6" t="s">
        <v>434</v>
      </c>
      <c r="AC84" s="24" t="s">
        <v>433</v>
      </c>
      <c r="AD84" s="24" t="s">
        <v>433</v>
      </c>
      <c r="AE84" s="6" t="s">
        <v>632</v>
      </c>
      <c r="AF84" s="6" t="s">
        <v>641</v>
      </c>
      <c r="AG84" s="6">
        <v>82.0</v>
      </c>
      <c r="AH84" s="6">
        <f>COUNTIFS(Data!$B$3:$B$305,Data!$B84)</f>
        <v>1</v>
      </c>
      <c r="AI84" s="6" t="str">
        <f>LEFT(Data!$B84,3)</f>
        <v>440</v>
      </c>
      <c r="AJ84" s="6" t="str">
        <f>IF(Data!$D84="Class 5 BT","BT",
     IF(OR(Data!$J84="Hangcha",Data!$J84="Ruyi",Data!$J84="Maximal",Data!$J84="Shanghai",Data!$J84="Staxx"),"Low",
     "Std"))</f>
        <v>Std</v>
      </c>
      <c r="AK84" s="6"/>
      <c r="AL84" s="6" t="str">
        <f>IF(Data!$AK84&lt;&gt;"",Data!$AK84,Data!$AJ84)</f>
        <v>Std</v>
      </c>
    </row>
    <row r="85" ht="12.0" customHeight="1">
      <c r="A85" s="6" t="s">
        <v>853</v>
      </c>
      <c r="B85" s="21" t="s">
        <v>186</v>
      </c>
      <c r="C85" s="6" t="s">
        <v>179</v>
      </c>
      <c r="D85" s="22" t="s">
        <v>150</v>
      </c>
      <c r="E85" s="6" t="s">
        <v>634</v>
      </c>
      <c r="F85" s="6" t="s">
        <v>854</v>
      </c>
      <c r="G85" s="23" t="str">
        <f t="array" ref="G85">INDEX(Family!$B$2:$B$69,MATCH(Data!$C85,Family!$A$2:$A$69,0))</f>
        <v>1-2 Ton MH Strad Stk</v>
      </c>
      <c r="H85" s="6" t="s">
        <v>710</v>
      </c>
      <c r="I85" s="6" t="s">
        <v>710</v>
      </c>
      <c r="J85" s="6" t="s">
        <v>710</v>
      </c>
      <c r="K85" s="6" t="s">
        <v>18</v>
      </c>
      <c r="L85" s="6" t="s">
        <v>695</v>
      </c>
      <c r="M85" s="6" t="s">
        <v>150</v>
      </c>
      <c r="N85" s="6" t="s">
        <v>627</v>
      </c>
      <c r="O85" s="6" t="s">
        <v>150</v>
      </c>
      <c r="P85" s="6" t="s">
        <v>824</v>
      </c>
      <c r="Q85" s="6" t="s">
        <v>854</v>
      </c>
      <c r="R85" s="6" t="s">
        <v>850</v>
      </c>
      <c r="S85" s="6" t="s">
        <v>851</v>
      </c>
      <c r="T85" s="6" t="s">
        <v>852</v>
      </c>
      <c r="U85" s="23" t="str">
        <f>Data!$B85&amp;" "&amp;Data!$F85</f>
        <v>441 S1.0-1.2</v>
      </c>
      <c r="V85" s="23" t="str">
        <f>Data!$U85</f>
        <v>441 S1.0-1.2</v>
      </c>
      <c r="W85" s="23" t="str">
        <f>Data!$V85</f>
        <v>441 S1.0-1.2</v>
      </c>
      <c r="X85" s="23" t="str">
        <f>Data!$W85</f>
        <v>441 S1.0-1.2</v>
      </c>
      <c r="Y85" s="6" t="str">
        <f>CONCATENATE(Data!$C85,"_",Data!$AL85)</f>
        <v>Fam 325_Std</v>
      </c>
      <c r="Z85" s="22" t="str">
        <f t="array" ref="Z85">INDEX(Segment!$C$5:$C$89,MATCH(Data!$Y85,Segment!$B$5:$B$89,0))</f>
        <v>C3 - Standard and Premium</v>
      </c>
      <c r="AA85" s="6" t="s">
        <v>630</v>
      </c>
      <c r="AB85" s="6" t="s">
        <v>434</v>
      </c>
      <c r="AC85" s="24" t="s">
        <v>433</v>
      </c>
      <c r="AD85" s="24" t="s">
        <v>433</v>
      </c>
      <c r="AE85" s="6" t="s">
        <v>632</v>
      </c>
      <c r="AF85" s="6" t="s">
        <v>641</v>
      </c>
      <c r="AG85" s="6">
        <v>83.0</v>
      </c>
      <c r="AH85" s="6">
        <f>COUNTIFS(Data!$B$3:$B$305,Data!$B85)</f>
        <v>1</v>
      </c>
      <c r="AI85" s="6" t="str">
        <f>LEFT(Data!$B85,3)</f>
        <v>441</v>
      </c>
      <c r="AJ85" s="6" t="str">
        <f>IF(Data!$D85="Class 5 BT","BT",
     IF(OR(Data!$J85="Hangcha",Data!$J85="Ruyi",Data!$J85="Maximal",Data!$J85="Shanghai",Data!$J85="Staxx"),"Low",
     "Std"))</f>
        <v>Std</v>
      </c>
      <c r="AK85" s="6"/>
      <c r="AL85" s="6" t="str">
        <f>IF(Data!$AK85&lt;&gt;"",Data!$AK85,Data!$AJ85)</f>
        <v>Std</v>
      </c>
    </row>
    <row r="86" ht="12.0" customHeight="1">
      <c r="A86" s="6" t="s">
        <v>855</v>
      </c>
      <c r="B86" s="21" t="s">
        <v>187</v>
      </c>
      <c r="C86" s="6" t="s">
        <v>179</v>
      </c>
      <c r="D86" s="22" t="s">
        <v>150</v>
      </c>
      <c r="E86" s="6" t="s">
        <v>634</v>
      </c>
      <c r="F86" s="6" t="s">
        <v>856</v>
      </c>
      <c r="G86" s="23" t="str">
        <f t="array" ref="G86">INDEX(Family!$B$2:$B$69,MATCH(Data!$C86,Family!$A$2:$A$69,0))</f>
        <v>1-2 Ton MH Strad Stk</v>
      </c>
      <c r="H86" s="6" t="s">
        <v>710</v>
      </c>
      <c r="I86" s="6" t="s">
        <v>710</v>
      </c>
      <c r="J86" s="6" t="s">
        <v>710</v>
      </c>
      <c r="K86" s="6" t="s">
        <v>18</v>
      </c>
      <c r="L86" s="6" t="s">
        <v>695</v>
      </c>
      <c r="M86" s="6" t="s">
        <v>150</v>
      </c>
      <c r="N86" s="6" t="s">
        <v>627</v>
      </c>
      <c r="O86" s="6" t="s">
        <v>150</v>
      </c>
      <c r="P86" s="6" t="s">
        <v>824</v>
      </c>
      <c r="Q86" s="6" t="s">
        <v>857</v>
      </c>
      <c r="R86" s="6" t="s">
        <v>858</v>
      </c>
      <c r="S86" s="6" t="s">
        <v>859</v>
      </c>
      <c r="T86" s="6" t="s">
        <v>860</v>
      </c>
      <c r="U86" s="23" t="str">
        <f>Data!$B86&amp;" "&amp;Data!$F86</f>
        <v>442 S1.2-1.5S/SIL/SSL</v>
      </c>
      <c r="V86" s="23" t="str">
        <f>Data!$U86</f>
        <v>442 S1.2-1.5S/SIL/SSL</v>
      </c>
      <c r="W86" s="23" t="str">
        <f>Data!$V86</f>
        <v>442 S1.2-1.5S/SIL/SSL</v>
      </c>
      <c r="X86" s="23" t="str">
        <f>Data!$W86</f>
        <v>442 S1.2-1.5S/SIL/SSL</v>
      </c>
      <c r="Y86" s="6" t="str">
        <f>CONCATENATE(Data!$C86,"_",Data!$AL86)</f>
        <v>Fam 325_Std</v>
      </c>
      <c r="Z86" s="22" t="str">
        <f t="array" ref="Z86">INDEX(Segment!$C$5:$C$89,MATCH(Data!$Y86,Segment!$B$5:$B$89,0))</f>
        <v>C3 - Standard and Premium</v>
      </c>
      <c r="AA86" s="6" t="s">
        <v>630</v>
      </c>
      <c r="AB86" s="6" t="s">
        <v>434</v>
      </c>
      <c r="AC86" s="24" t="s">
        <v>433</v>
      </c>
      <c r="AD86" s="24" t="s">
        <v>433</v>
      </c>
      <c r="AE86" s="6" t="s">
        <v>632</v>
      </c>
      <c r="AF86" s="6">
        <v>0.0</v>
      </c>
      <c r="AG86" s="6">
        <v>84.0</v>
      </c>
      <c r="AH86" s="6">
        <f>COUNTIFS(Data!$B$3:$B$305,Data!$B86)</f>
        <v>1</v>
      </c>
      <c r="AI86" s="6" t="str">
        <f>LEFT(Data!$B86,3)</f>
        <v>442</v>
      </c>
      <c r="AJ86" s="6" t="str">
        <f>IF(Data!$D86="Class 5 BT","BT",
     IF(OR(Data!$J86="Hangcha",Data!$J86="Ruyi",Data!$J86="Maximal",Data!$J86="Shanghai",Data!$J86="Staxx"),"Low",
     "Std"))</f>
        <v>Std</v>
      </c>
      <c r="AK86" s="6"/>
      <c r="AL86" s="6" t="str">
        <f>IF(Data!$AK86&lt;&gt;"",Data!$AK86,Data!$AJ86)</f>
        <v>Std</v>
      </c>
    </row>
    <row r="87" ht="12.0" customHeight="1">
      <c r="A87" s="6" t="s">
        <v>861</v>
      </c>
      <c r="B87" s="21" t="s">
        <v>188</v>
      </c>
      <c r="C87" s="6" t="s">
        <v>179</v>
      </c>
      <c r="D87" s="22" t="s">
        <v>150</v>
      </c>
      <c r="E87" s="6" t="s">
        <v>634</v>
      </c>
      <c r="F87" s="6" t="s">
        <v>861</v>
      </c>
      <c r="G87" s="23" t="str">
        <f t="array" ref="G87">INDEX(Family!$B$2:$B$69,MATCH(Data!$C87,Family!$A$2:$A$69,0))</f>
        <v>1-2 Ton MH Strad Stk</v>
      </c>
      <c r="H87" s="6" t="s">
        <v>636</v>
      </c>
      <c r="I87" s="6" t="s">
        <v>636</v>
      </c>
      <c r="J87" s="6" t="s">
        <v>636</v>
      </c>
      <c r="K87" s="6" t="s">
        <v>18</v>
      </c>
      <c r="L87" s="6" t="s">
        <v>695</v>
      </c>
      <c r="M87" s="6" t="s">
        <v>150</v>
      </c>
      <c r="N87" s="6" t="s">
        <v>627</v>
      </c>
      <c r="O87" s="6" t="s">
        <v>150</v>
      </c>
      <c r="P87" s="6" t="s">
        <v>824</v>
      </c>
      <c r="Q87" s="6"/>
      <c r="R87" s="6" t="s">
        <v>825</v>
      </c>
      <c r="S87" s="6"/>
      <c r="T87" s="6"/>
      <c r="U87" s="23" t="str">
        <f>Data!$B87&amp;" "&amp;Data!$F87</f>
        <v>453 W40ZA</v>
      </c>
      <c r="V87" s="23" t="str">
        <f>Data!$U87</f>
        <v>453 W40ZA</v>
      </c>
      <c r="W87" s="23" t="str">
        <f>Data!$V87</f>
        <v>453 W40ZA</v>
      </c>
      <c r="X87" s="23" t="str">
        <f>Data!$W87</f>
        <v>453 W40ZA</v>
      </c>
      <c r="Y87" s="6" t="str">
        <f>CONCATENATE(Data!$C87,"_",Data!$AL87)</f>
        <v>Fam 325_Std</v>
      </c>
      <c r="Z87" s="22" t="str">
        <f t="array" ref="Z87">INDEX(Segment!$C$5:$C$89,MATCH(Data!$Y87,Segment!$B$5:$B$89,0))</f>
        <v>C3 - Standard and Premium</v>
      </c>
      <c r="AA87" s="6" t="s">
        <v>630</v>
      </c>
      <c r="AB87" s="6" t="s">
        <v>434</v>
      </c>
      <c r="AC87" s="24" t="s">
        <v>433</v>
      </c>
      <c r="AD87" s="24" t="s">
        <v>433</v>
      </c>
      <c r="AE87" s="6" t="s">
        <v>632</v>
      </c>
      <c r="AF87" s="6">
        <v>0.0</v>
      </c>
      <c r="AG87" s="6">
        <v>85.0</v>
      </c>
      <c r="AH87" s="6">
        <f>COUNTIFS(Data!$B$3:$B$305,Data!$B87)</f>
        <v>1</v>
      </c>
      <c r="AI87" s="6" t="str">
        <f>LEFT(Data!$B87,3)</f>
        <v>453</v>
      </c>
      <c r="AJ87" s="6" t="str">
        <f>IF(Data!$D87="Class 5 BT","BT",
     IF(OR(Data!$J87="Hangcha",Data!$J87="Ruyi",Data!$J87="Maximal",Data!$J87="Shanghai",Data!$J87="Staxx"),"Low",
     "Std"))</f>
        <v>Std</v>
      </c>
      <c r="AK87" s="6"/>
      <c r="AL87" s="6" t="str">
        <f>IF(Data!$AK87&lt;&gt;"",Data!$AK87,Data!$AJ87)</f>
        <v>Std</v>
      </c>
    </row>
    <row r="88" ht="12.0" customHeight="1">
      <c r="A88" s="6" t="s">
        <v>862</v>
      </c>
      <c r="B88" s="21" t="s">
        <v>189</v>
      </c>
      <c r="C88" s="6" t="s">
        <v>179</v>
      </c>
      <c r="D88" s="22" t="s">
        <v>150</v>
      </c>
      <c r="E88" s="6" t="s">
        <v>634</v>
      </c>
      <c r="F88" s="6" t="s">
        <v>863</v>
      </c>
      <c r="G88" s="23" t="str">
        <f t="array" ref="G88">INDEX(Family!$B$2:$B$69,MATCH(Data!$C88,Family!$A$2:$A$69,0))</f>
        <v>1-2 Ton MH Strad Stk</v>
      </c>
      <c r="H88" s="6" t="s">
        <v>710</v>
      </c>
      <c r="I88" s="6" t="s">
        <v>710</v>
      </c>
      <c r="J88" s="6" t="s">
        <v>710</v>
      </c>
      <c r="K88" s="6" t="s">
        <v>18</v>
      </c>
      <c r="L88" s="6" t="s">
        <v>695</v>
      </c>
      <c r="M88" s="6" t="s">
        <v>150</v>
      </c>
      <c r="N88" s="6" t="s">
        <v>627</v>
      </c>
      <c r="O88" s="6" t="s">
        <v>150</v>
      </c>
      <c r="P88" s="6" t="s">
        <v>824</v>
      </c>
      <c r="Q88" s="6" t="s">
        <v>863</v>
      </c>
      <c r="R88" s="6" t="s">
        <v>850</v>
      </c>
      <c r="S88" s="6" t="s">
        <v>851</v>
      </c>
      <c r="T88" s="6" t="s">
        <v>852</v>
      </c>
      <c r="U88" s="23" t="str">
        <f>Data!$B88&amp;" "&amp;Data!$F88</f>
        <v>456 S1.4-1.6</v>
      </c>
      <c r="V88" s="23" t="str">
        <f>Data!$U88</f>
        <v>456 S1.4-1.6</v>
      </c>
      <c r="W88" s="23" t="str">
        <f>Data!$V88</f>
        <v>456 S1.4-1.6</v>
      </c>
      <c r="X88" s="23" t="str">
        <f>Data!$W88</f>
        <v>456 S1.4-1.6</v>
      </c>
      <c r="Y88" s="6" t="str">
        <f>CONCATENATE(Data!$C88,"_",Data!$AL88)</f>
        <v>Fam 325_Std</v>
      </c>
      <c r="Z88" s="22" t="str">
        <f t="array" ref="Z88">INDEX(Segment!$C$5:$C$89,MATCH(Data!$Y88,Segment!$B$5:$B$89,0))</f>
        <v>C3 - Standard and Premium</v>
      </c>
      <c r="AA88" s="6" t="s">
        <v>630</v>
      </c>
      <c r="AB88" s="6" t="s">
        <v>434</v>
      </c>
      <c r="AC88" s="24" t="s">
        <v>433</v>
      </c>
      <c r="AD88" s="24" t="s">
        <v>433</v>
      </c>
      <c r="AE88" s="6" t="s">
        <v>632</v>
      </c>
      <c r="AF88" s="6">
        <v>0.0</v>
      </c>
      <c r="AG88" s="6">
        <v>86.0</v>
      </c>
      <c r="AH88" s="6">
        <f>COUNTIFS(Data!$B$3:$B$305,Data!$B88)</f>
        <v>1</v>
      </c>
      <c r="AI88" s="6" t="str">
        <f>LEFT(Data!$B88,3)</f>
        <v>456</v>
      </c>
      <c r="AJ88" s="6" t="str">
        <f>IF(Data!$D88="Class 5 BT","BT",
     IF(OR(Data!$J88="Hangcha",Data!$J88="Ruyi",Data!$J88="Maximal",Data!$J88="Shanghai",Data!$J88="Staxx"),"Low",
     "Std"))</f>
        <v>Std</v>
      </c>
      <c r="AK88" s="6"/>
      <c r="AL88" s="6" t="str">
        <f>IF(Data!$AK88&lt;&gt;"",Data!$AK88,Data!$AJ88)</f>
        <v>Std</v>
      </c>
    </row>
    <row r="89" ht="12.0" customHeight="1">
      <c r="A89" s="6" t="s">
        <v>864</v>
      </c>
      <c r="B89" s="21" t="s">
        <v>190</v>
      </c>
      <c r="C89" s="6" t="s">
        <v>179</v>
      </c>
      <c r="D89" s="22" t="s">
        <v>150</v>
      </c>
      <c r="E89" s="6" t="s">
        <v>634</v>
      </c>
      <c r="F89" s="6" t="s">
        <v>865</v>
      </c>
      <c r="G89" s="23" t="str">
        <f t="array" ref="G89">INDEX(Family!$B$2:$B$69,MATCH(Data!$C89,Family!$A$2:$A$69,0))</f>
        <v>1-2 Ton MH Strad Stk</v>
      </c>
      <c r="H89" s="6" t="s">
        <v>636</v>
      </c>
      <c r="I89" s="6" t="s">
        <v>636</v>
      </c>
      <c r="J89" s="6" t="s">
        <v>636</v>
      </c>
      <c r="K89" s="6" t="s">
        <v>18</v>
      </c>
      <c r="L89" s="6" t="s">
        <v>695</v>
      </c>
      <c r="M89" s="6" t="s">
        <v>150</v>
      </c>
      <c r="N89" s="6" t="s">
        <v>627</v>
      </c>
      <c r="O89" s="6" t="s">
        <v>150</v>
      </c>
      <c r="P89" s="6" t="s">
        <v>824</v>
      </c>
      <c r="Q89" s="6"/>
      <c r="R89" s="6" t="s">
        <v>825</v>
      </c>
      <c r="S89" s="6"/>
      <c r="T89" s="6"/>
      <c r="U89" s="23" t="str">
        <f>Data!$B89&amp;" "&amp;Data!$F89</f>
        <v>495 W25-30ZA2</v>
      </c>
      <c r="V89" s="23" t="str">
        <f>Data!$U89</f>
        <v>495 W25-30ZA2</v>
      </c>
      <c r="W89" s="23" t="str">
        <f>Data!$V89</f>
        <v>495 W25-30ZA2</v>
      </c>
      <c r="X89" s="23" t="str">
        <f>Data!$W89</f>
        <v>495 W25-30ZA2</v>
      </c>
      <c r="Y89" s="6" t="str">
        <f>CONCATENATE(Data!$C89,"_",Data!$AL89)</f>
        <v>Fam 325_Std</v>
      </c>
      <c r="Z89" s="22" t="str">
        <f t="array" ref="Z89">INDEX(Segment!$C$5:$C$89,MATCH(Data!$Y89,Segment!$B$5:$B$89,0))</f>
        <v>C3 - Standard and Premium</v>
      </c>
      <c r="AA89" s="6" t="s">
        <v>630</v>
      </c>
      <c r="AB89" s="6" t="s">
        <v>434</v>
      </c>
      <c r="AC89" s="24" t="s">
        <v>433</v>
      </c>
      <c r="AD89" s="24" t="s">
        <v>433</v>
      </c>
      <c r="AE89" s="6" t="s">
        <v>632</v>
      </c>
      <c r="AF89" s="6">
        <v>0.0</v>
      </c>
      <c r="AG89" s="6">
        <v>87.0</v>
      </c>
      <c r="AH89" s="6">
        <f>COUNTIFS(Data!$B$3:$B$305,Data!$B89)</f>
        <v>1</v>
      </c>
      <c r="AI89" s="6" t="str">
        <f>LEFT(Data!$B89,3)</f>
        <v>495</v>
      </c>
      <c r="AJ89" s="6" t="str">
        <f>IF(Data!$D89="Class 5 BT","BT",
     IF(OR(Data!$J89="Hangcha",Data!$J89="Ruyi",Data!$J89="Maximal",Data!$J89="Shanghai",Data!$J89="Staxx"),"Low",
     "Std"))</f>
        <v>Std</v>
      </c>
      <c r="AK89" s="6"/>
      <c r="AL89" s="6" t="str">
        <f>IF(Data!$AK89&lt;&gt;"",Data!$AK89,Data!$AJ89)</f>
        <v>Std</v>
      </c>
    </row>
    <row r="90" ht="12.0" customHeight="1">
      <c r="A90" s="6" t="s">
        <v>866</v>
      </c>
      <c r="B90" s="21" t="s">
        <v>196</v>
      </c>
      <c r="C90" s="6" t="s">
        <v>179</v>
      </c>
      <c r="D90" s="22" t="s">
        <v>150</v>
      </c>
      <c r="E90" s="6" t="s">
        <v>623</v>
      </c>
      <c r="F90" s="6" t="s">
        <v>867</v>
      </c>
      <c r="G90" s="23" t="str">
        <f t="array" ref="G90">INDEX(Family!$B$2:$B$69,MATCH(Data!$C90,Family!$A$2:$A$69,0))</f>
        <v>1-2 Ton MH Strad Stk</v>
      </c>
      <c r="H90" s="6" t="s">
        <v>636</v>
      </c>
      <c r="I90" s="6" t="s">
        <v>636</v>
      </c>
      <c r="J90" s="6" t="s">
        <v>636</v>
      </c>
      <c r="K90" s="6" t="s">
        <v>18</v>
      </c>
      <c r="L90" s="6" t="s">
        <v>695</v>
      </c>
      <c r="M90" s="6" t="s">
        <v>150</v>
      </c>
      <c r="N90" s="6" t="s">
        <v>627</v>
      </c>
      <c r="O90" s="6" t="s">
        <v>150</v>
      </c>
      <c r="P90" s="6" t="s">
        <v>824</v>
      </c>
      <c r="Q90" s="6"/>
      <c r="R90" s="6" t="s">
        <v>825</v>
      </c>
      <c r="S90" s="6"/>
      <c r="T90" s="6"/>
      <c r="U90" s="23" t="str">
        <f>Data!$B90&amp;" "&amp;Data!$F90</f>
        <v>820 MSW040-E</v>
      </c>
      <c r="V90" s="23" t="str">
        <f>Data!$U90</f>
        <v>820 MSW040-E</v>
      </c>
      <c r="W90" s="23" t="str">
        <f>Data!$V90</f>
        <v>820 MSW040-E</v>
      </c>
      <c r="X90" s="23" t="str">
        <f>Data!$W90</f>
        <v>820 MSW040-E</v>
      </c>
      <c r="Y90" s="6" t="str">
        <f>CONCATENATE(Data!$C90,"_",Data!$AL90)</f>
        <v>Fam 325_Std</v>
      </c>
      <c r="Z90" s="22" t="str">
        <f t="array" ref="Z90">INDEX(Segment!$C$5:$C$89,MATCH(Data!$Y90,Segment!$B$5:$B$89,0))</f>
        <v>C3 - Standard and Premium</v>
      </c>
      <c r="AA90" s="6" t="s">
        <v>630</v>
      </c>
      <c r="AB90" s="6" t="s">
        <v>434</v>
      </c>
      <c r="AC90" s="24" t="s">
        <v>433</v>
      </c>
      <c r="AD90" s="24" t="s">
        <v>433</v>
      </c>
      <c r="AE90" s="6" t="s">
        <v>632</v>
      </c>
      <c r="AF90" s="6">
        <v>0.0</v>
      </c>
      <c r="AG90" s="6">
        <v>88.0</v>
      </c>
      <c r="AH90" s="6">
        <f>COUNTIFS(Data!$B$3:$B$305,Data!$B90)</f>
        <v>1</v>
      </c>
      <c r="AI90" s="6" t="str">
        <f>LEFT(Data!$B90,3)</f>
        <v>820</v>
      </c>
      <c r="AJ90" s="6" t="str">
        <f>IF(Data!$D90="Class 5 BT","BT",
     IF(OR(Data!$J90="Hangcha",Data!$J90="Ruyi",Data!$J90="Maximal",Data!$J90="Shanghai",Data!$J90="Staxx"),"Low",
     "Std"))</f>
        <v>Std</v>
      </c>
      <c r="AK90" s="6"/>
      <c r="AL90" s="6" t="str">
        <f>IF(Data!$AK90&lt;&gt;"",Data!$AK90,Data!$AJ90)</f>
        <v>Std</v>
      </c>
    </row>
    <row r="91" ht="12.0" customHeight="1">
      <c r="A91" s="6" t="s">
        <v>868</v>
      </c>
      <c r="B91" s="21" t="s">
        <v>198</v>
      </c>
      <c r="C91" s="6" t="s">
        <v>179</v>
      </c>
      <c r="D91" s="22" t="s">
        <v>150</v>
      </c>
      <c r="E91" s="6" t="s">
        <v>623</v>
      </c>
      <c r="F91" s="6" t="s">
        <v>869</v>
      </c>
      <c r="G91" s="23" t="str">
        <f t="array" ref="G91">INDEX(Family!$B$2:$B$69,MATCH(Data!$C91,Family!$A$2:$A$69,0))</f>
        <v>1-2 Ton MH Strad Stk</v>
      </c>
      <c r="H91" s="6" t="s">
        <v>710</v>
      </c>
      <c r="I91" s="6" t="s">
        <v>710</v>
      </c>
      <c r="J91" s="6" t="s">
        <v>710</v>
      </c>
      <c r="K91" s="6" t="s">
        <v>18</v>
      </c>
      <c r="L91" s="6" t="s">
        <v>695</v>
      </c>
      <c r="M91" s="6" t="s">
        <v>150</v>
      </c>
      <c r="N91" s="6" t="s">
        <v>627</v>
      </c>
      <c r="O91" s="6" t="s">
        <v>150</v>
      </c>
      <c r="P91" s="6" t="s">
        <v>824</v>
      </c>
      <c r="Q91" s="6" t="s">
        <v>870</v>
      </c>
      <c r="R91" s="6" t="s">
        <v>850</v>
      </c>
      <c r="S91" s="6" t="s">
        <v>851</v>
      </c>
      <c r="T91" s="6" t="s">
        <v>852</v>
      </c>
      <c r="U91" s="23" t="str">
        <f>Data!$B91&amp;" "&amp;Data!$F91</f>
        <v>846 MS10-12</v>
      </c>
      <c r="V91" s="23" t="str">
        <f>Data!$U91</f>
        <v>846 MS10-12</v>
      </c>
      <c r="W91" s="23" t="str">
        <f>Data!$V91</f>
        <v>846 MS10-12</v>
      </c>
      <c r="X91" s="23" t="str">
        <f>Data!$W91</f>
        <v>846 MS10-12</v>
      </c>
      <c r="Y91" s="6" t="str">
        <f>CONCATENATE(Data!$C91,"_",Data!$AL91)</f>
        <v>Fam 325_Std</v>
      </c>
      <c r="Z91" s="22" t="str">
        <f t="array" ref="Z91">INDEX(Segment!$C$5:$C$89,MATCH(Data!$Y91,Segment!$B$5:$B$89,0))</f>
        <v>C3 - Standard and Premium</v>
      </c>
      <c r="AA91" s="6" t="s">
        <v>630</v>
      </c>
      <c r="AB91" s="6" t="s">
        <v>434</v>
      </c>
      <c r="AC91" s="24" t="s">
        <v>433</v>
      </c>
      <c r="AD91" s="24" t="s">
        <v>433</v>
      </c>
      <c r="AE91" s="6" t="s">
        <v>632</v>
      </c>
      <c r="AF91" s="6" t="s">
        <v>641</v>
      </c>
      <c r="AG91" s="6">
        <v>90.0</v>
      </c>
      <c r="AH91" s="6">
        <f>COUNTIFS(Data!$B$3:$B$305,Data!$B91)</f>
        <v>1</v>
      </c>
      <c r="AI91" s="6" t="str">
        <f>LEFT(Data!$B91,3)</f>
        <v>846</v>
      </c>
      <c r="AJ91" s="6" t="str">
        <f>IF(Data!$D91="Class 5 BT","BT",
     IF(OR(Data!$J91="Hangcha",Data!$J91="Ruyi",Data!$J91="Maximal",Data!$J91="Shanghai",Data!$J91="Staxx"),"Low",
     "Std"))</f>
        <v>Std</v>
      </c>
      <c r="AK91" s="6"/>
      <c r="AL91" s="6" t="str">
        <f>IF(Data!$AK91&lt;&gt;"",Data!$AK91,Data!$AJ91)</f>
        <v>Std</v>
      </c>
    </row>
    <row r="92" ht="12.0" customHeight="1">
      <c r="A92" s="6" t="s">
        <v>871</v>
      </c>
      <c r="B92" s="21" t="s">
        <v>199</v>
      </c>
      <c r="C92" s="6" t="s">
        <v>179</v>
      </c>
      <c r="D92" s="22" t="s">
        <v>150</v>
      </c>
      <c r="E92" s="6" t="s">
        <v>623</v>
      </c>
      <c r="F92" s="6" t="s">
        <v>872</v>
      </c>
      <c r="G92" s="23" t="str">
        <f t="array" ref="G92">INDEX(Family!$B$2:$B$69,MATCH(Data!$C92,Family!$A$2:$A$69,0))</f>
        <v>1-2 Ton MH Strad Stk</v>
      </c>
      <c r="H92" s="6" t="s">
        <v>710</v>
      </c>
      <c r="I92" s="6" t="s">
        <v>710</v>
      </c>
      <c r="J92" s="6" t="s">
        <v>710</v>
      </c>
      <c r="K92" s="6" t="s">
        <v>18</v>
      </c>
      <c r="L92" s="6" t="s">
        <v>695</v>
      </c>
      <c r="M92" s="6" t="s">
        <v>150</v>
      </c>
      <c r="N92" s="6" t="s">
        <v>627</v>
      </c>
      <c r="O92" s="6" t="s">
        <v>150</v>
      </c>
      <c r="P92" s="6" t="s">
        <v>824</v>
      </c>
      <c r="Q92" s="6" t="s">
        <v>873</v>
      </c>
      <c r="R92" s="6" t="s">
        <v>858</v>
      </c>
      <c r="S92" s="6" t="s">
        <v>859</v>
      </c>
      <c r="T92" s="6" t="s">
        <v>860</v>
      </c>
      <c r="U92" s="23" t="str">
        <f>Data!$B92&amp;" "&amp;Data!$F92</f>
        <v>847 MS12X - MS15X</v>
      </c>
      <c r="V92" s="23" t="str">
        <f>Data!$U92</f>
        <v>847 MS12X - MS15X</v>
      </c>
      <c r="W92" s="23" t="str">
        <f>Data!$V92</f>
        <v>847 MS12X - MS15X</v>
      </c>
      <c r="X92" s="23" t="str">
        <f>Data!$W92</f>
        <v>847 MS12X - MS15X</v>
      </c>
      <c r="Y92" s="6" t="str">
        <f>CONCATENATE(Data!$C92,"_",Data!$AL92)</f>
        <v>Fam 325_Std</v>
      </c>
      <c r="Z92" s="22" t="str">
        <f t="array" ref="Z92">INDEX(Segment!$C$5:$C$89,MATCH(Data!$Y92,Segment!$B$5:$B$89,0))</f>
        <v>C3 - Standard and Premium</v>
      </c>
      <c r="AA92" s="6" t="s">
        <v>630</v>
      </c>
      <c r="AB92" s="6" t="s">
        <v>434</v>
      </c>
      <c r="AC92" s="24" t="s">
        <v>433</v>
      </c>
      <c r="AD92" s="24" t="s">
        <v>433</v>
      </c>
      <c r="AE92" s="6" t="s">
        <v>632</v>
      </c>
      <c r="AF92" s="6">
        <v>0.0</v>
      </c>
      <c r="AG92" s="6">
        <v>91.0</v>
      </c>
      <c r="AH92" s="6">
        <f>COUNTIFS(Data!$B$3:$B$305,Data!$B92)</f>
        <v>1</v>
      </c>
      <c r="AI92" s="6" t="str">
        <f>LEFT(Data!$B92,3)</f>
        <v>847</v>
      </c>
      <c r="AJ92" s="6" t="str">
        <f>IF(Data!$D92="Class 5 BT","BT",
     IF(OR(Data!$J92="Hangcha",Data!$J92="Ruyi",Data!$J92="Maximal",Data!$J92="Shanghai",Data!$J92="Staxx"),"Low",
     "Std"))</f>
        <v>Std</v>
      </c>
      <c r="AK92" s="6"/>
      <c r="AL92" s="6" t="str">
        <f>IF(Data!$AK92&lt;&gt;"",Data!$AK92,Data!$AJ92)</f>
        <v>Std</v>
      </c>
    </row>
    <row r="93" ht="12.0" customHeight="1">
      <c r="A93" s="6" t="s">
        <v>874</v>
      </c>
      <c r="B93" s="21" t="s">
        <v>200</v>
      </c>
      <c r="C93" s="6" t="s">
        <v>179</v>
      </c>
      <c r="D93" s="22" t="s">
        <v>150</v>
      </c>
      <c r="E93" s="6" t="s">
        <v>623</v>
      </c>
      <c r="F93" s="6" t="s">
        <v>875</v>
      </c>
      <c r="G93" s="23" t="str">
        <f t="array" ref="G93">INDEX(Family!$B$2:$B$69,MATCH(Data!$C93,Family!$A$2:$A$69,0))</f>
        <v>1-2 Ton MH Strad Stk</v>
      </c>
      <c r="H93" s="6" t="s">
        <v>710</v>
      </c>
      <c r="I93" s="6" t="s">
        <v>710</v>
      </c>
      <c r="J93" s="6" t="s">
        <v>710</v>
      </c>
      <c r="K93" s="6" t="s">
        <v>18</v>
      </c>
      <c r="L93" s="6" t="s">
        <v>695</v>
      </c>
      <c r="M93" s="6" t="s">
        <v>150</v>
      </c>
      <c r="N93" s="6" t="s">
        <v>627</v>
      </c>
      <c r="O93" s="6" t="s">
        <v>150</v>
      </c>
      <c r="P93" s="6" t="s">
        <v>824</v>
      </c>
      <c r="Q93" s="6" t="s">
        <v>876</v>
      </c>
      <c r="R93" s="6" t="s">
        <v>850</v>
      </c>
      <c r="S93" s="6" t="s">
        <v>851</v>
      </c>
      <c r="T93" s="6" t="s">
        <v>852</v>
      </c>
      <c r="U93" s="23" t="str">
        <f>Data!$B93&amp;" "&amp;Data!$F93</f>
        <v>852 MS14-16</v>
      </c>
      <c r="V93" s="23" t="str">
        <f>Data!$U93</f>
        <v>852 MS14-16</v>
      </c>
      <c r="W93" s="23" t="str">
        <f>Data!$V93</f>
        <v>852 MS14-16</v>
      </c>
      <c r="X93" s="23" t="str">
        <f>Data!$W93</f>
        <v>852 MS14-16</v>
      </c>
      <c r="Y93" s="6" t="str">
        <f>CONCATENATE(Data!$C93,"_",Data!$AL93)</f>
        <v>Fam 325_Std</v>
      </c>
      <c r="Z93" s="22" t="str">
        <f t="array" ref="Z93">INDEX(Segment!$C$5:$C$89,MATCH(Data!$Y93,Segment!$B$5:$B$89,0))</f>
        <v>C3 - Standard and Premium</v>
      </c>
      <c r="AA93" s="6" t="s">
        <v>630</v>
      </c>
      <c r="AB93" s="6" t="s">
        <v>434</v>
      </c>
      <c r="AC93" s="24" t="s">
        <v>433</v>
      </c>
      <c r="AD93" s="24" t="s">
        <v>433</v>
      </c>
      <c r="AE93" s="6" t="s">
        <v>632</v>
      </c>
      <c r="AF93" s="6">
        <v>0.0</v>
      </c>
      <c r="AG93" s="6">
        <v>92.0</v>
      </c>
      <c r="AH93" s="6">
        <f>COUNTIFS(Data!$B$3:$B$305,Data!$B93)</f>
        <v>1</v>
      </c>
      <c r="AI93" s="6" t="str">
        <f>LEFT(Data!$B93,3)</f>
        <v>852</v>
      </c>
      <c r="AJ93" s="6" t="str">
        <f>IF(Data!$D93="Class 5 BT","BT",
     IF(OR(Data!$J93="Hangcha",Data!$J93="Ruyi",Data!$J93="Maximal",Data!$J93="Shanghai",Data!$J93="Staxx"),"Low",
     "Std"))</f>
        <v>Std</v>
      </c>
      <c r="AK93" s="6"/>
      <c r="AL93" s="6" t="str">
        <f>IF(Data!$AK93&lt;&gt;"",Data!$AK93,Data!$AJ93)</f>
        <v>Std</v>
      </c>
    </row>
    <row r="94" ht="12.0" customHeight="1">
      <c r="A94" s="6" t="s">
        <v>867</v>
      </c>
      <c r="B94" s="21" t="s">
        <v>201</v>
      </c>
      <c r="C94" s="6" t="s">
        <v>179</v>
      </c>
      <c r="D94" s="22" t="s">
        <v>150</v>
      </c>
      <c r="E94" s="6" t="s">
        <v>623</v>
      </c>
      <c r="F94" s="6" t="s">
        <v>877</v>
      </c>
      <c r="G94" s="23" t="str">
        <f t="array" ref="G94">INDEX(Family!$B$2:$B$69,MATCH(Data!$C94,Family!$A$2:$A$69,0))</f>
        <v>1-2 Ton MH Strad Stk</v>
      </c>
      <c r="H94" s="6" t="s">
        <v>636</v>
      </c>
      <c r="I94" s="6" t="s">
        <v>636</v>
      </c>
      <c r="J94" s="6" t="s">
        <v>636</v>
      </c>
      <c r="K94" s="6" t="s">
        <v>18</v>
      </c>
      <c r="L94" s="6" t="s">
        <v>695</v>
      </c>
      <c r="M94" s="6" t="s">
        <v>150</v>
      </c>
      <c r="N94" s="6" t="s">
        <v>627</v>
      </c>
      <c r="O94" s="6" t="s">
        <v>150</v>
      </c>
      <c r="P94" s="6" t="s">
        <v>824</v>
      </c>
      <c r="Q94" s="6"/>
      <c r="R94" s="6" t="s">
        <v>825</v>
      </c>
      <c r="S94" s="6"/>
      <c r="T94" s="6"/>
      <c r="U94" s="23" t="str">
        <f>Data!$B94&amp;" "&amp;Data!$F94</f>
        <v>895 MSW025-030F</v>
      </c>
      <c r="V94" s="23" t="str">
        <f>Data!$U94</f>
        <v>895 MSW025-030F</v>
      </c>
      <c r="W94" s="23" t="str">
        <f>Data!$V94</f>
        <v>895 MSW025-030F</v>
      </c>
      <c r="X94" s="23" t="str">
        <f>Data!$W94</f>
        <v>895 MSW025-030F</v>
      </c>
      <c r="Y94" s="6" t="str">
        <f>CONCATENATE(Data!$C94,"_",Data!$AL94)</f>
        <v>Fam 325_Std</v>
      </c>
      <c r="Z94" s="22" t="str">
        <f t="array" ref="Z94">INDEX(Segment!$C$5:$C$89,MATCH(Data!$Y94,Segment!$B$5:$B$89,0))</f>
        <v>C3 - Standard and Premium</v>
      </c>
      <c r="AA94" s="6" t="s">
        <v>630</v>
      </c>
      <c r="AB94" s="6" t="s">
        <v>434</v>
      </c>
      <c r="AC94" s="24" t="s">
        <v>433</v>
      </c>
      <c r="AD94" s="24" t="s">
        <v>433</v>
      </c>
      <c r="AE94" s="6" t="s">
        <v>632</v>
      </c>
      <c r="AF94" s="6">
        <v>0.0</v>
      </c>
      <c r="AG94" s="6">
        <v>93.0</v>
      </c>
      <c r="AH94" s="6">
        <f>COUNTIFS(Data!$B$3:$B$305,Data!$B94)</f>
        <v>1</v>
      </c>
      <c r="AI94" s="6" t="str">
        <f>LEFT(Data!$B94,3)</f>
        <v>895</v>
      </c>
      <c r="AJ94" s="6" t="str">
        <f>IF(Data!$D94="Class 5 BT","BT",
     IF(OR(Data!$J94="Hangcha",Data!$J94="Ruyi",Data!$J94="Maximal",Data!$J94="Shanghai",Data!$J94="Staxx"),"Low",
     "Std"))</f>
        <v>Std</v>
      </c>
      <c r="AK94" s="6"/>
      <c r="AL94" s="6" t="str">
        <f>IF(Data!$AK94&lt;&gt;"",Data!$AK94,Data!$AJ94)</f>
        <v>Std</v>
      </c>
    </row>
    <row r="95" ht="12.0" customHeight="1">
      <c r="A95" s="6" t="s">
        <v>878</v>
      </c>
      <c r="B95" s="21" t="s">
        <v>203</v>
      </c>
      <c r="C95" s="6" t="s">
        <v>202</v>
      </c>
      <c r="D95" s="22" t="s">
        <v>150</v>
      </c>
      <c r="E95" s="6" t="s">
        <v>634</v>
      </c>
      <c r="F95" s="6" t="s">
        <v>879</v>
      </c>
      <c r="G95" s="23" t="str">
        <f t="array" ref="G95">INDEX(Family!$B$2:$B$69,MATCH(Data!$C95,Family!$A$2:$A$69,0))</f>
        <v>1-2 Ton MH Reach Stk</v>
      </c>
      <c r="H95" s="6" t="s">
        <v>636</v>
      </c>
      <c r="I95" s="6" t="s">
        <v>636</v>
      </c>
      <c r="J95" s="6" t="s">
        <v>636</v>
      </c>
      <c r="K95" s="6" t="s">
        <v>18</v>
      </c>
      <c r="L95" s="6" t="s">
        <v>695</v>
      </c>
      <c r="M95" s="6" t="s">
        <v>150</v>
      </c>
      <c r="N95" s="6" t="s">
        <v>627</v>
      </c>
      <c r="O95" s="6" t="s">
        <v>150</v>
      </c>
      <c r="P95" s="6" t="s">
        <v>824</v>
      </c>
      <c r="Q95" s="6"/>
      <c r="R95" s="6" t="s">
        <v>825</v>
      </c>
      <c r="S95" s="6"/>
      <c r="T95" s="6"/>
      <c r="U95" s="23" t="str">
        <f>Data!$B95&amp;" "&amp;Data!$F95</f>
        <v>455 W20-30ZR</v>
      </c>
      <c r="V95" s="23" t="str">
        <f>Data!$U95</f>
        <v>455 W20-30ZR</v>
      </c>
      <c r="W95" s="23" t="str">
        <f>Data!$V95</f>
        <v>455 W20-30ZR</v>
      </c>
      <c r="X95" s="23" t="str">
        <f>Data!$W95</f>
        <v>455 W20-30ZR</v>
      </c>
      <c r="Y95" s="6" t="str">
        <f>CONCATENATE(Data!$C95,"_",Data!$AL95)</f>
        <v>Fam 330_Std</v>
      </c>
      <c r="Z95" s="22" t="str">
        <f t="array" ref="Z95">INDEX(Segment!$C$5:$C$89,MATCH(Data!$Y95,Segment!$B$5:$B$89,0))</f>
        <v>C3 - Standard and Premium</v>
      </c>
      <c r="AA95" s="6" t="s">
        <v>630</v>
      </c>
      <c r="AB95" s="6" t="s">
        <v>434</v>
      </c>
      <c r="AC95" s="24" t="s">
        <v>433</v>
      </c>
      <c r="AD95" s="24" t="s">
        <v>433</v>
      </c>
      <c r="AE95" s="6" t="s">
        <v>632</v>
      </c>
      <c r="AF95" s="6">
        <v>0.0</v>
      </c>
      <c r="AG95" s="6">
        <v>94.0</v>
      </c>
      <c r="AH95" s="6">
        <f>COUNTIFS(Data!$B$3:$B$305,Data!$B95)</f>
        <v>1</v>
      </c>
      <c r="AI95" s="6" t="str">
        <f>LEFT(Data!$B95,3)</f>
        <v>455</v>
      </c>
      <c r="AJ95" s="6" t="str">
        <f>IF(Data!$D95="Class 5 BT","BT",
     IF(OR(Data!$J95="Hangcha",Data!$J95="Ruyi",Data!$J95="Maximal",Data!$J95="Shanghai",Data!$J95="Staxx"),"Low",
     "Std"))</f>
        <v>Std</v>
      </c>
      <c r="AK95" s="6"/>
      <c r="AL95" s="6" t="str">
        <f>IF(Data!$AK95&lt;&gt;"",Data!$AK95,Data!$AJ95)</f>
        <v>Std</v>
      </c>
    </row>
    <row r="96" ht="12.0" customHeight="1">
      <c r="A96" s="6" t="s">
        <v>880</v>
      </c>
      <c r="B96" s="21" t="s">
        <v>204</v>
      </c>
      <c r="C96" s="6" t="s">
        <v>202</v>
      </c>
      <c r="D96" s="22" t="s">
        <v>150</v>
      </c>
      <c r="E96" s="6" t="s">
        <v>623</v>
      </c>
      <c r="F96" s="6" t="s">
        <v>881</v>
      </c>
      <c r="G96" s="23" t="str">
        <f t="array" ref="G96">INDEX(Family!$B$2:$B$69,MATCH(Data!$C96,Family!$A$2:$A$69,0))</f>
        <v>1-2 Ton MH Reach Stk</v>
      </c>
      <c r="H96" s="6" t="s">
        <v>636</v>
      </c>
      <c r="I96" s="6" t="s">
        <v>636</v>
      </c>
      <c r="J96" s="6" t="s">
        <v>636</v>
      </c>
      <c r="K96" s="6" t="s">
        <v>18</v>
      </c>
      <c r="L96" s="6" t="s">
        <v>695</v>
      </c>
      <c r="M96" s="6" t="s">
        <v>150</v>
      </c>
      <c r="N96" s="6" t="s">
        <v>627</v>
      </c>
      <c r="O96" s="6" t="s">
        <v>150</v>
      </c>
      <c r="P96" s="6" t="s">
        <v>824</v>
      </c>
      <c r="Q96" s="6"/>
      <c r="R96" s="6" t="s">
        <v>825</v>
      </c>
      <c r="S96" s="6"/>
      <c r="T96" s="6"/>
      <c r="U96" s="23" t="str">
        <f>Data!$B96&amp;" "&amp;Data!$F96</f>
        <v>821 MRW020-030-E</v>
      </c>
      <c r="V96" s="23" t="str">
        <f>Data!$U96</f>
        <v>821 MRW020-030-E</v>
      </c>
      <c r="W96" s="23" t="str">
        <f>Data!$V96</f>
        <v>821 MRW020-030-E</v>
      </c>
      <c r="X96" s="23" t="str">
        <f>Data!$W96</f>
        <v>821 MRW020-030-E</v>
      </c>
      <c r="Y96" s="6" t="str">
        <f>CONCATENATE(Data!$C96,"_",Data!$AL96)</f>
        <v>Fam 330_Std</v>
      </c>
      <c r="Z96" s="22" t="str">
        <f t="array" ref="Z96">INDEX(Segment!$C$5:$C$89,MATCH(Data!$Y96,Segment!$B$5:$B$89,0))</f>
        <v>C3 - Standard and Premium</v>
      </c>
      <c r="AA96" s="6" t="s">
        <v>630</v>
      </c>
      <c r="AB96" s="6" t="s">
        <v>434</v>
      </c>
      <c r="AC96" s="24" t="s">
        <v>433</v>
      </c>
      <c r="AD96" s="24" t="s">
        <v>433</v>
      </c>
      <c r="AE96" s="6" t="s">
        <v>632</v>
      </c>
      <c r="AF96" s="6">
        <v>0.0</v>
      </c>
      <c r="AG96" s="6">
        <v>95.0</v>
      </c>
      <c r="AH96" s="6">
        <f>COUNTIFS(Data!$B$3:$B$305,Data!$B96)</f>
        <v>1</v>
      </c>
      <c r="AI96" s="6" t="str">
        <f>LEFT(Data!$B96,3)</f>
        <v>821</v>
      </c>
      <c r="AJ96" s="6" t="str">
        <f>IF(Data!$D96="Class 5 BT","BT",
     IF(OR(Data!$J96="Hangcha",Data!$J96="Ruyi",Data!$J96="Maximal",Data!$J96="Shanghai",Data!$J96="Staxx"),"Low",
     "Std"))</f>
        <v>Std</v>
      </c>
      <c r="AK96" s="6"/>
      <c r="AL96" s="6" t="str">
        <f>IF(Data!$AK96&lt;&gt;"",Data!$AK96,Data!$AJ96)</f>
        <v>Std</v>
      </c>
    </row>
    <row r="97" ht="12.0" customHeight="1">
      <c r="A97" s="6" t="s">
        <v>882</v>
      </c>
      <c r="B97" s="21" t="s">
        <v>206</v>
      </c>
      <c r="C97" s="6" t="s">
        <v>205</v>
      </c>
      <c r="D97" s="22" t="s">
        <v>150</v>
      </c>
      <c r="E97" s="6" t="s">
        <v>634</v>
      </c>
      <c r="F97" s="6" t="s">
        <v>882</v>
      </c>
      <c r="G97" s="23" t="str">
        <f t="array" ref="G97">INDEX(Family!$B$2:$B$69,MATCH(Data!$C97,Family!$A$2:$A$69,0))</f>
        <v>2-3 Ton MH LL Walkie</v>
      </c>
      <c r="H97" s="6" t="s">
        <v>636</v>
      </c>
      <c r="I97" s="6" t="s">
        <v>636</v>
      </c>
      <c r="J97" s="6" t="s">
        <v>636</v>
      </c>
      <c r="K97" s="6" t="s">
        <v>18</v>
      </c>
      <c r="L97" s="6" t="s">
        <v>695</v>
      </c>
      <c r="M97" s="6" t="s">
        <v>150</v>
      </c>
      <c r="N97" s="6" t="s">
        <v>627</v>
      </c>
      <c r="O97" s="6" t="s">
        <v>150</v>
      </c>
      <c r="P97" s="6" t="s">
        <v>824</v>
      </c>
      <c r="Q97" s="6"/>
      <c r="R97" s="6" t="s">
        <v>825</v>
      </c>
      <c r="S97" s="6"/>
      <c r="T97" s="6"/>
      <c r="U97" s="23" t="str">
        <f>Data!$B97&amp;" "&amp;Data!$F97</f>
        <v>215 W50Z</v>
      </c>
      <c r="V97" s="23" t="str">
        <f>Data!$U97</f>
        <v>215 W50Z</v>
      </c>
      <c r="W97" s="23" t="str">
        <f>Data!$V97</f>
        <v>215 W50Z</v>
      </c>
      <c r="X97" s="23" t="str">
        <f>Data!$W97</f>
        <v>215 W50Z</v>
      </c>
      <c r="Y97" s="6" t="str">
        <f>CONCATENATE(Data!$C97,"_",Data!$AL97)</f>
        <v>Fam 335_Std</v>
      </c>
      <c r="Z97" s="22" t="str">
        <f t="array" ref="Z97">INDEX(Segment!$C$5:$C$89,MATCH(Data!$Y97,Segment!$B$5:$B$89,0))</f>
        <v>C3 - Standard and Premium</v>
      </c>
      <c r="AA97" s="6" t="s">
        <v>630</v>
      </c>
      <c r="AB97" s="6" t="s">
        <v>434</v>
      </c>
      <c r="AC97" s="24" t="s">
        <v>433</v>
      </c>
      <c r="AD97" s="24" t="s">
        <v>433</v>
      </c>
      <c r="AE97" s="6" t="s">
        <v>632</v>
      </c>
      <c r="AF97" s="6" t="s">
        <v>641</v>
      </c>
      <c r="AG97" s="6">
        <v>96.0</v>
      </c>
      <c r="AH97" s="6">
        <f>COUNTIFS(Data!$B$3:$B$305,Data!$B97)</f>
        <v>1</v>
      </c>
      <c r="AI97" s="6" t="str">
        <f>LEFT(Data!$B97,3)</f>
        <v>215</v>
      </c>
      <c r="AJ97" s="6" t="str">
        <f>IF(Data!$D97="Class 5 BT","BT",
     IF(OR(Data!$J97="Hangcha",Data!$J97="Ruyi",Data!$J97="Maximal",Data!$J97="Shanghai",Data!$J97="Staxx"),"Low",
     "Std"))</f>
        <v>Std</v>
      </c>
      <c r="AK97" s="6"/>
      <c r="AL97" s="6" t="str">
        <f>IF(Data!$AK97&lt;&gt;"",Data!$AK97,Data!$AJ97)</f>
        <v>Std</v>
      </c>
    </row>
    <row r="98" ht="12.0" customHeight="1">
      <c r="A98" s="6" t="s">
        <v>883</v>
      </c>
      <c r="B98" s="21" t="s">
        <v>209</v>
      </c>
      <c r="C98" s="6" t="s">
        <v>205</v>
      </c>
      <c r="D98" s="22" t="s">
        <v>150</v>
      </c>
      <c r="E98" s="6" t="s">
        <v>634</v>
      </c>
      <c r="F98" s="6" t="s">
        <v>883</v>
      </c>
      <c r="G98" s="23" t="str">
        <f t="array" ref="G98">INDEX(Family!$B$2:$B$69,MATCH(Data!$C98,Family!$A$2:$A$69,0))</f>
        <v>2-3 Ton MH LL Walkie</v>
      </c>
      <c r="H98" s="6" t="s">
        <v>710</v>
      </c>
      <c r="I98" s="6" t="s">
        <v>710</v>
      </c>
      <c r="J98" s="6" t="s">
        <v>710</v>
      </c>
      <c r="K98" s="6" t="s">
        <v>18</v>
      </c>
      <c r="L98" s="6" t="s">
        <v>695</v>
      </c>
      <c r="M98" s="6" t="s">
        <v>150</v>
      </c>
      <c r="N98" s="6" t="s">
        <v>627</v>
      </c>
      <c r="O98" s="6" t="s">
        <v>150</v>
      </c>
      <c r="P98" s="6" t="s">
        <v>824</v>
      </c>
      <c r="Q98" s="6" t="s">
        <v>884</v>
      </c>
      <c r="R98" s="6" t="s">
        <v>885</v>
      </c>
      <c r="S98" s="6" t="s">
        <v>886</v>
      </c>
      <c r="T98" s="6" t="s">
        <v>887</v>
      </c>
      <c r="U98" s="23" t="str">
        <f>Data!$B98&amp;" "&amp;Data!$F98</f>
        <v>438 P2.2</v>
      </c>
      <c r="V98" s="23" t="str">
        <f>Data!$U98</f>
        <v>438 P2.2</v>
      </c>
      <c r="W98" s="23" t="str">
        <f>Data!$V98</f>
        <v>438 P2.2</v>
      </c>
      <c r="X98" s="23" t="str">
        <f>Data!$W98</f>
        <v>438 P2.2</v>
      </c>
      <c r="Y98" s="6" t="str">
        <f>CONCATENATE(Data!$C98,"_",Data!$AL98)</f>
        <v>Fam 335_Std</v>
      </c>
      <c r="Z98" s="22" t="str">
        <f t="array" ref="Z98">INDEX(Segment!$C$5:$C$89,MATCH(Data!$Y98,Segment!$B$5:$B$89,0))</f>
        <v>C3 - Standard and Premium</v>
      </c>
      <c r="AA98" s="6" t="s">
        <v>630</v>
      </c>
      <c r="AB98" s="6" t="s">
        <v>434</v>
      </c>
      <c r="AC98" s="24" t="s">
        <v>433</v>
      </c>
      <c r="AD98" s="24" t="s">
        <v>433</v>
      </c>
      <c r="AE98" s="6" t="s">
        <v>632</v>
      </c>
      <c r="AF98" s="6" t="s">
        <v>641</v>
      </c>
      <c r="AG98" s="6">
        <v>97.0</v>
      </c>
      <c r="AH98" s="6">
        <f>COUNTIFS(Data!$B$3:$B$305,Data!$B98)</f>
        <v>1</v>
      </c>
      <c r="AI98" s="6" t="str">
        <f>LEFT(Data!$B98,3)</f>
        <v>438</v>
      </c>
      <c r="AJ98" s="6" t="str">
        <f>IF(Data!$D98="Class 5 BT","BT",
     IF(OR(Data!$J98="Hangcha",Data!$J98="Ruyi",Data!$J98="Maximal",Data!$J98="Shanghai",Data!$J98="Staxx"),"Low",
     "Std"))</f>
        <v>Std</v>
      </c>
      <c r="AK98" s="6"/>
      <c r="AL98" s="6" t="str">
        <f>IF(Data!$AK98&lt;&gt;"",Data!$AK98,Data!$AJ98)</f>
        <v>Std</v>
      </c>
    </row>
    <row r="99" ht="12.0" customHeight="1">
      <c r="A99" s="6" t="s">
        <v>888</v>
      </c>
      <c r="B99" s="21" t="s">
        <v>210</v>
      </c>
      <c r="C99" s="6" t="s">
        <v>205</v>
      </c>
      <c r="D99" s="22" t="s">
        <v>150</v>
      </c>
      <c r="E99" s="6" t="s">
        <v>634</v>
      </c>
      <c r="F99" s="6" t="s">
        <v>888</v>
      </c>
      <c r="G99" s="23" t="str">
        <f t="array" ref="G99">INDEX(Family!$B$2:$B$69,MATCH(Data!$C99,Family!$A$2:$A$69,0))</f>
        <v>2-3 Ton MH LL Walkie</v>
      </c>
      <c r="H99" s="6" t="s">
        <v>710</v>
      </c>
      <c r="I99" s="6" t="s">
        <v>710</v>
      </c>
      <c r="J99" s="6" t="s">
        <v>710</v>
      </c>
      <c r="K99" s="6" t="s">
        <v>18</v>
      </c>
      <c r="L99" s="6" t="s">
        <v>695</v>
      </c>
      <c r="M99" s="6" t="s">
        <v>150</v>
      </c>
      <c r="N99" s="6" t="s">
        <v>627</v>
      </c>
      <c r="O99" s="6" t="s">
        <v>150</v>
      </c>
      <c r="P99" s="6" t="s">
        <v>824</v>
      </c>
      <c r="Q99" s="6" t="s">
        <v>889</v>
      </c>
      <c r="R99" s="6" t="s">
        <v>890</v>
      </c>
      <c r="S99" s="6" t="s">
        <v>891</v>
      </c>
      <c r="T99" s="6" t="s">
        <v>892</v>
      </c>
      <c r="U99" s="23" t="str">
        <f>Data!$B99&amp;" "&amp;Data!$F99</f>
        <v>443 MP 25-30HD</v>
      </c>
      <c r="V99" s="23" t="str">
        <f>Data!$U99</f>
        <v>443 MP 25-30HD</v>
      </c>
      <c r="W99" s="23" t="str">
        <f>Data!$V99</f>
        <v>443 MP 25-30HD</v>
      </c>
      <c r="X99" s="23" t="str">
        <f>Data!$W99</f>
        <v>443 MP 25-30HD</v>
      </c>
      <c r="Y99" s="6" t="str">
        <f>CONCATENATE(Data!$C99,"_",Data!$AL99)</f>
        <v>Fam 335_Std</v>
      </c>
      <c r="Z99" s="22" t="str">
        <f t="array" ref="Z99">INDEX(Segment!$C$5:$C$89,MATCH(Data!$Y99,Segment!$B$5:$B$89,0))</f>
        <v>C3 - Standard and Premium</v>
      </c>
      <c r="AA99" s="6" t="s">
        <v>630</v>
      </c>
      <c r="AB99" s="6" t="s">
        <v>434</v>
      </c>
      <c r="AC99" s="24" t="s">
        <v>433</v>
      </c>
      <c r="AD99" s="24" t="s">
        <v>433</v>
      </c>
      <c r="AE99" s="6" t="s">
        <v>632</v>
      </c>
      <c r="AF99" s="6" t="s">
        <v>641</v>
      </c>
      <c r="AG99" s="6">
        <v>98.0</v>
      </c>
      <c r="AH99" s="6">
        <f>COUNTIFS(Data!$B$3:$B$305,Data!$B99)</f>
        <v>1</v>
      </c>
      <c r="AI99" s="6" t="str">
        <f>LEFT(Data!$B99,3)</f>
        <v>443</v>
      </c>
      <c r="AJ99" s="6" t="str">
        <f>IF(Data!$D99="Class 5 BT","BT",
     IF(OR(Data!$J99="Hangcha",Data!$J99="Ruyi",Data!$J99="Maximal",Data!$J99="Shanghai",Data!$J99="Staxx"),"Low",
     "Std"))</f>
        <v>Std</v>
      </c>
      <c r="AK99" s="6"/>
      <c r="AL99" s="6" t="str">
        <f>IF(Data!$AK99&lt;&gt;"",Data!$AK99,Data!$AJ99)</f>
        <v>Std</v>
      </c>
    </row>
    <row r="100" ht="12.0" customHeight="1">
      <c r="A100" s="6" t="s">
        <v>893</v>
      </c>
      <c r="B100" s="21" t="s">
        <v>213</v>
      </c>
      <c r="C100" s="6" t="s">
        <v>205</v>
      </c>
      <c r="D100" s="22" t="s">
        <v>150</v>
      </c>
      <c r="E100" s="6" t="s">
        <v>623</v>
      </c>
      <c r="F100" s="6" t="s">
        <v>894</v>
      </c>
      <c r="G100" s="23" t="str">
        <f t="array" ref="G100">INDEX(Family!$B$2:$B$69,MATCH(Data!$C100,Family!$A$2:$A$69,0))</f>
        <v>2-3 Ton MH LL Walkie</v>
      </c>
      <c r="H100" s="6" t="s">
        <v>636</v>
      </c>
      <c r="I100" s="6" t="s">
        <v>636</v>
      </c>
      <c r="J100" s="6" t="s">
        <v>636</v>
      </c>
      <c r="K100" s="6" t="s">
        <v>18</v>
      </c>
      <c r="L100" s="6" t="s">
        <v>695</v>
      </c>
      <c r="M100" s="6" t="s">
        <v>150</v>
      </c>
      <c r="N100" s="6" t="s">
        <v>627</v>
      </c>
      <c r="O100" s="6" t="s">
        <v>150</v>
      </c>
      <c r="P100" s="6" t="s">
        <v>824</v>
      </c>
      <c r="Q100" s="6"/>
      <c r="R100" s="6" t="s">
        <v>825</v>
      </c>
      <c r="S100" s="6"/>
      <c r="T100" s="6"/>
      <c r="U100" s="23" t="str">
        <f>Data!$B100&amp;" "&amp;Data!$F100</f>
        <v>802 MPW050-E</v>
      </c>
      <c r="V100" s="23" t="str">
        <f>Data!$U100</f>
        <v>802 MPW050-E</v>
      </c>
      <c r="W100" s="23" t="str">
        <f>Data!$V100</f>
        <v>802 MPW050-E</v>
      </c>
      <c r="X100" s="23" t="str">
        <f>Data!$W100</f>
        <v>802 MPW050-E</v>
      </c>
      <c r="Y100" s="6" t="str">
        <f>CONCATENATE(Data!$C100,"_",Data!$AL100)</f>
        <v>Fam 335_Std</v>
      </c>
      <c r="Z100" s="22" t="str">
        <f t="array" ref="Z100">INDEX(Segment!$C$5:$C$89,MATCH(Data!$Y100,Segment!$B$5:$B$89,0))</f>
        <v>C3 - Standard and Premium</v>
      </c>
      <c r="AA100" s="6" t="s">
        <v>630</v>
      </c>
      <c r="AB100" s="6" t="s">
        <v>434</v>
      </c>
      <c r="AC100" s="24" t="s">
        <v>433</v>
      </c>
      <c r="AD100" s="24" t="s">
        <v>433</v>
      </c>
      <c r="AE100" s="6" t="s">
        <v>632</v>
      </c>
      <c r="AF100" s="6" t="s">
        <v>641</v>
      </c>
      <c r="AG100" s="6">
        <v>99.0</v>
      </c>
      <c r="AH100" s="6">
        <f>COUNTIFS(Data!$B$3:$B$305,Data!$B100)</f>
        <v>1</v>
      </c>
      <c r="AI100" s="6" t="str">
        <f>LEFT(Data!$B100,3)</f>
        <v>802</v>
      </c>
      <c r="AJ100" s="6" t="str">
        <f>IF(Data!$D100="Class 5 BT","BT",
     IF(OR(Data!$J100="Hangcha",Data!$J100="Ruyi",Data!$J100="Maximal",Data!$J100="Shanghai",Data!$J100="Staxx"),"Low",
     "Std"))</f>
        <v>Std</v>
      </c>
      <c r="AK100" s="6"/>
      <c r="AL100" s="6" t="str">
        <f>IF(Data!$AK100&lt;&gt;"",Data!$AK100,Data!$AJ100)</f>
        <v>Std</v>
      </c>
    </row>
    <row r="101" ht="12.0" customHeight="1">
      <c r="A101" s="6" t="s">
        <v>895</v>
      </c>
      <c r="B101" s="21" t="s">
        <v>214</v>
      </c>
      <c r="C101" s="6" t="s">
        <v>205</v>
      </c>
      <c r="D101" s="22" t="s">
        <v>150</v>
      </c>
      <c r="E101" s="6" t="s">
        <v>623</v>
      </c>
      <c r="F101" s="6" t="s">
        <v>896</v>
      </c>
      <c r="G101" s="23" t="str">
        <f t="array" ref="G101">INDEX(Family!$B$2:$B$69,MATCH(Data!$C101,Family!$A$2:$A$69,0))</f>
        <v>2-3 Ton MH LL Walkie</v>
      </c>
      <c r="H101" s="6" t="s">
        <v>710</v>
      </c>
      <c r="I101" s="6" t="s">
        <v>710</v>
      </c>
      <c r="J101" s="6" t="s">
        <v>710</v>
      </c>
      <c r="K101" s="6" t="s">
        <v>18</v>
      </c>
      <c r="L101" s="6" t="s">
        <v>695</v>
      </c>
      <c r="M101" s="6" t="s">
        <v>150</v>
      </c>
      <c r="N101" s="6" t="s">
        <v>627</v>
      </c>
      <c r="O101" s="6" t="s">
        <v>150</v>
      </c>
      <c r="P101" s="6" t="s">
        <v>824</v>
      </c>
      <c r="Q101" s="6" t="s">
        <v>897</v>
      </c>
      <c r="R101" s="6" t="s">
        <v>885</v>
      </c>
      <c r="S101" s="6" t="s">
        <v>886</v>
      </c>
      <c r="T101" s="6" t="s">
        <v>887</v>
      </c>
      <c r="U101" s="23" t="str">
        <f>Data!$B101&amp;" "&amp;Data!$F101</f>
        <v>842 MP22</v>
      </c>
      <c r="V101" s="23" t="str">
        <f>Data!$U101</f>
        <v>842 MP22</v>
      </c>
      <c r="W101" s="23" t="str">
        <f>Data!$V101</f>
        <v>842 MP22</v>
      </c>
      <c r="X101" s="23" t="str">
        <f>Data!$W101</f>
        <v>842 MP22</v>
      </c>
      <c r="Y101" s="6" t="str">
        <f>CONCATENATE(Data!$C101,"_",Data!$AL101)</f>
        <v>Fam 335_Std</v>
      </c>
      <c r="Z101" s="22" t="str">
        <f t="array" ref="Z101">INDEX(Segment!$C$5:$C$89,MATCH(Data!$Y101,Segment!$B$5:$B$89,0))</f>
        <v>C3 - Standard and Premium</v>
      </c>
      <c r="AA101" s="6" t="s">
        <v>630</v>
      </c>
      <c r="AB101" s="6" t="s">
        <v>434</v>
      </c>
      <c r="AC101" s="24" t="s">
        <v>433</v>
      </c>
      <c r="AD101" s="24" t="s">
        <v>433</v>
      </c>
      <c r="AE101" s="6" t="s">
        <v>632</v>
      </c>
      <c r="AF101" s="6" t="s">
        <v>641</v>
      </c>
      <c r="AG101" s="6">
        <v>100.0</v>
      </c>
      <c r="AH101" s="6">
        <f>COUNTIFS(Data!$B$3:$B$305,Data!$B101)</f>
        <v>1</v>
      </c>
      <c r="AI101" s="6" t="str">
        <f>LEFT(Data!$B101,3)</f>
        <v>842</v>
      </c>
      <c r="AJ101" s="6" t="str">
        <f>IF(Data!$D101="Class 5 BT","BT",
     IF(OR(Data!$J101="Hangcha",Data!$J101="Ruyi",Data!$J101="Maximal",Data!$J101="Shanghai",Data!$J101="Staxx"),"Low",
     "Std"))</f>
        <v>Std</v>
      </c>
      <c r="AK101" s="6"/>
      <c r="AL101" s="6" t="str">
        <f>IF(Data!$AK101&lt;&gt;"",Data!$AK101,Data!$AJ101)</f>
        <v>Std</v>
      </c>
    </row>
    <row r="102" ht="12.0" customHeight="1">
      <c r="A102" s="6" t="s">
        <v>888</v>
      </c>
      <c r="B102" s="21" t="s">
        <v>215</v>
      </c>
      <c r="C102" s="6" t="s">
        <v>205</v>
      </c>
      <c r="D102" s="22" t="s">
        <v>150</v>
      </c>
      <c r="E102" s="6" t="s">
        <v>623</v>
      </c>
      <c r="F102" s="6" t="s">
        <v>888</v>
      </c>
      <c r="G102" s="23" t="str">
        <f t="array" ref="G102">INDEX(Family!$B$2:$B$69,MATCH(Data!$C102,Family!$A$2:$A$69,0))</f>
        <v>2-3 Ton MH LL Walkie</v>
      </c>
      <c r="H102" s="6" t="s">
        <v>710</v>
      </c>
      <c r="I102" s="6" t="s">
        <v>710</v>
      </c>
      <c r="J102" s="6" t="s">
        <v>710</v>
      </c>
      <c r="K102" s="6" t="s">
        <v>18</v>
      </c>
      <c r="L102" s="6" t="s">
        <v>695</v>
      </c>
      <c r="M102" s="6" t="s">
        <v>150</v>
      </c>
      <c r="N102" s="6" t="s">
        <v>627</v>
      </c>
      <c r="O102" s="6" t="s">
        <v>150</v>
      </c>
      <c r="P102" s="6" t="s">
        <v>824</v>
      </c>
      <c r="Q102" s="6" t="s">
        <v>888</v>
      </c>
      <c r="R102" s="6" t="s">
        <v>890</v>
      </c>
      <c r="S102" s="6" t="s">
        <v>891</v>
      </c>
      <c r="T102" s="6" t="s">
        <v>892</v>
      </c>
      <c r="U102" s="23" t="str">
        <f>Data!$B102&amp;" "&amp;Data!$F102</f>
        <v>856 MP 25-30HD</v>
      </c>
      <c r="V102" s="23" t="str">
        <f>Data!$U102</f>
        <v>856 MP 25-30HD</v>
      </c>
      <c r="W102" s="23" t="str">
        <f>Data!$V102</f>
        <v>856 MP 25-30HD</v>
      </c>
      <c r="X102" s="23" t="str">
        <f>Data!$W102</f>
        <v>856 MP 25-30HD</v>
      </c>
      <c r="Y102" s="6" t="str">
        <f>CONCATENATE(Data!$C102,"_",Data!$AL102)</f>
        <v>Fam 335_Std</v>
      </c>
      <c r="Z102" s="22" t="str">
        <f t="array" ref="Z102">INDEX(Segment!$C$5:$C$89,MATCH(Data!$Y102,Segment!$B$5:$B$89,0))</f>
        <v>C3 - Standard and Premium</v>
      </c>
      <c r="AA102" s="6" t="s">
        <v>630</v>
      </c>
      <c r="AB102" s="6" t="s">
        <v>434</v>
      </c>
      <c r="AC102" s="24" t="s">
        <v>433</v>
      </c>
      <c r="AD102" s="24" t="s">
        <v>433</v>
      </c>
      <c r="AE102" s="6" t="s">
        <v>632</v>
      </c>
      <c r="AF102" s="6" t="s">
        <v>641</v>
      </c>
      <c r="AG102" s="6">
        <v>101.0</v>
      </c>
      <c r="AH102" s="6">
        <f>COUNTIFS(Data!$B$3:$B$305,Data!$B102)</f>
        <v>1</v>
      </c>
      <c r="AI102" s="6" t="str">
        <f>LEFT(Data!$B102,3)</f>
        <v>856</v>
      </c>
      <c r="AJ102" s="6" t="str">
        <f>IF(Data!$D102="Class 5 BT","BT",
     IF(OR(Data!$J102="Hangcha",Data!$J102="Ruyi",Data!$J102="Maximal",Data!$J102="Shanghai",Data!$J102="Staxx"),"Low",
     "Std"))</f>
        <v>Std</v>
      </c>
      <c r="AK102" s="6"/>
      <c r="AL102" s="6" t="str">
        <f>IF(Data!$AK102&lt;&gt;"",Data!$AK102,Data!$AJ102)</f>
        <v>Std</v>
      </c>
    </row>
    <row r="103" ht="12.0" customHeight="1">
      <c r="A103" s="6" t="s">
        <v>898</v>
      </c>
      <c r="B103" s="21" t="s">
        <v>218</v>
      </c>
      <c r="C103" s="6" t="s">
        <v>216</v>
      </c>
      <c r="D103" s="22" t="s">
        <v>150</v>
      </c>
      <c r="E103" s="6" t="s">
        <v>634</v>
      </c>
      <c r="F103" s="6" t="s">
        <v>898</v>
      </c>
      <c r="G103" s="23" t="str">
        <f t="array" ref="G103">INDEX(Family!$B$2:$B$69,MATCH(Data!$C103,Family!$A$2:$A$69,0))</f>
        <v>2-3 Ton MH LL Rider</v>
      </c>
      <c r="H103" s="6" t="s">
        <v>710</v>
      </c>
      <c r="I103" s="6" t="s">
        <v>710</v>
      </c>
      <c r="J103" s="6" t="s">
        <v>710</v>
      </c>
      <c r="K103" s="6" t="s">
        <v>18</v>
      </c>
      <c r="L103" s="6" t="s">
        <v>695</v>
      </c>
      <c r="M103" s="6" t="s">
        <v>150</v>
      </c>
      <c r="N103" s="6" t="s">
        <v>627</v>
      </c>
      <c r="O103" s="6" t="s">
        <v>150</v>
      </c>
      <c r="P103" s="6" t="s">
        <v>824</v>
      </c>
      <c r="Q103" s="6" t="s">
        <v>898</v>
      </c>
      <c r="R103" s="6" t="s">
        <v>899</v>
      </c>
      <c r="S103" s="6" t="s">
        <v>900</v>
      </c>
      <c r="T103" s="6" t="s">
        <v>901</v>
      </c>
      <c r="U103" s="23" t="str">
        <f>Data!$B103&amp;" "&amp;Data!$F103</f>
        <v>433 P2.0SD</v>
      </c>
      <c r="V103" s="23" t="str">
        <f>Data!$U103</f>
        <v>433 P2.0SD</v>
      </c>
      <c r="W103" s="23" t="str">
        <f>Data!$V103</f>
        <v>433 P2.0SD</v>
      </c>
      <c r="X103" s="23" t="str">
        <f>Data!$W103</f>
        <v>433 P2.0SD</v>
      </c>
      <c r="Y103" s="6" t="str">
        <f>CONCATENATE(Data!$C103,"_",Data!$AL103)</f>
        <v>Fam 340_Std</v>
      </c>
      <c r="Z103" s="22" t="str">
        <f t="array" ref="Z103">INDEX(Segment!$C$5:$C$89,MATCH(Data!$Y103,Segment!$B$5:$B$89,0))</f>
        <v>C3 - Standard and Premium</v>
      </c>
      <c r="AA103" s="6" t="s">
        <v>630</v>
      </c>
      <c r="AB103" s="6" t="s">
        <v>434</v>
      </c>
      <c r="AC103" s="24" t="s">
        <v>433</v>
      </c>
      <c r="AD103" s="24" t="s">
        <v>433</v>
      </c>
      <c r="AE103" s="6" t="s">
        <v>632</v>
      </c>
      <c r="AF103" s="6" t="s">
        <v>641</v>
      </c>
      <c r="AG103" s="6">
        <v>102.0</v>
      </c>
      <c r="AH103" s="6">
        <f>COUNTIFS(Data!$B$3:$B$305,Data!$B103)</f>
        <v>1</v>
      </c>
      <c r="AI103" s="6" t="str">
        <f>LEFT(Data!$B103,3)</f>
        <v>433</v>
      </c>
      <c r="AJ103" s="6" t="str">
        <f>IF(Data!$D103="Class 5 BT","BT",
     IF(OR(Data!$J103="Hangcha",Data!$J103="Ruyi",Data!$J103="Maximal",Data!$J103="Shanghai",Data!$J103="Staxx"),"Low",
     "Std"))</f>
        <v>Std</v>
      </c>
      <c r="AK103" s="6"/>
      <c r="AL103" s="6" t="str">
        <f>IF(Data!$AK103&lt;&gt;"",Data!$AK103,Data!$AJ103)</f>
        <v>Std</v>
      </c>
    </row>
    <row r="104" ht="12.0" customHeight="1">
      <c r="A104" s="6" t="s">
        <v>902</v>
      </c>
      <c r="B104" s="21" t="s">
        <v>219</v>
      </c>
      <c r="C104" s="6" t="s">
        <v>216</v>
      </c>
      <c r="D104" s="22" t="s">
        <v>150</v>
      </c>
      <c r="E104" s="6" t="s">
        <v>634</v>
      </c>
      <c r="F104" s="6" t="s">
        <v>902</v>
      </c>
      <c r="G104" s="23" t="str">
        <f t="array" ref="G104">INDEX(Family!$B$2:$B$69,MATCH(Data!$C104,Family!$A$2:$A$69,0))</f>
        <v>2-3 Ton MH LL Rider</v>
      </c>
      <c r="H104" s="6" t="s">
        <v>710</v>
      </c>
      <c r="I104" s="6" t="s">
        <v>710</v>
      </c>
      <c r="J104" s="6" t="s">
        <v>710</v>
      </c>
      <c r="K104" s="6" t="s">
        <v>18</v>
      </c>
      <c r="L104" s="6" t="s">
        <v>695</v>
      </c>
      <c r="M104" s="6" t="s">
        <v>150</v>
      </c>
      <c r="N104" s="6" t="s">
        <v>627</v>
      </c>
      <c r="O104" s="6" t="s">
        <v>150</v>
      </c>
      <c r="P104" s="6" t="s">
        <v>824</v>
      </c>
      <c r="Q104" s="6" t="s">
        <v>902</v>
      </c>
      <c r="R104" s="6" t="s">
        <v>899</v>
      </c>
      <c r="S104" s="6" t="s">
        <v>900</v>
      </c>
      <c r="T104" s="6" t="s">
        <v>901</v>
      </c>
      <c r="U104" s="23" t="str">
        <f>Data!$B104&amp;" "&amp;Data!$F104</f>
        <v>439 P2.0S</v>
      </c>
      <c r="V104" s="23" t="str">
        <f>Data!$U104</f>
        <v>439 P2.0S</v>
      </c>
      <c r="W104" s="23" t="str">
        <f>Data!$V104</f>
        <v>439 P2.0S</v>
      </c>
      <c r="X104" s="23" t="str">
        <f>Data!$W104</f>
        <v>439 P2.0S</v>
      </c>
      <c r="Y104" s="6" t="str">
        <f>CONCATENATE(Data!$C104,"_",Data!$AL104)</f>
        <v>Fam 340_Std</v>
      </c>
      <c r="Z104" s="22" t="str">
        <f t="array" ref="Z104">INDEX(Segment!$C$5:$C$89,MATCH(Data!$Y104,Segment!$B$5:$B$89,0))</f>
        <v>C3 - Standard and Premium</v>
      </c>
      <c r="AA104" s="6" t="s">
        <v>630</v>
      </c>
      <c r="AB104" s="6" t="s">
        <v>434</v>
      </c>
      <c r="AC104" s="24" t="s">
        <v>433</v>
      </c>
      <c r="AD104" s="24" t="s">
        <v>433</v>
      </c>
      <c r="AE104" s="6" t="s">
        <v>632</v>
      </c>
      <c r="AF104" s="6">
        <v>0.0</v>
      </c>
      <c r="AG104" s="6">
        <v>103.0</v>
      </c>
      <c r="AH104" s="6">
        <f>COUNTIFS(Data!$B$3:$B$305,Data!$B104)</f>
        <v>1</v>
      </c>
      <c r="AI104" s="6" t="str">
        <f>LEFT(Data!$B104,3)</f>
        <v>439</v>
      </c>
      <c r="AJ104" s="6" t="str">
        <f>IF(Data!$D104="Class 5 BT","BT",
     IF(OR(Data!$J104="Hangcha",Data!$J104="Ruyi",Data!$J104="Maximal",Data!$J104="Shanghai",Data!$J104="Staxx"),"Low",
     "Std"))</f>
        <v>Std</v>
      </c>
      <c r="AK104" s="6"/>
      <c r="AL104" s="6" t="str">
        <f>IF(Data!$AK104&lt;&gt;"",Data!$AK104,Data!$AJ104)</f>
        <v>Std</v>
      </c>
    </row>
    <row r="105" ht="12.0" customHeight="1">
      <c r="A105" s="6" t="s">
        <v>903</v>
      </c>
      <c r="B105" s="21" t="s">
        <v>220</v>
      </c>
      <c r="C105" s="6" t="s">
        <v>216</v>
      </c>
      <c r="D105" s="22" t="s">
        <v>150</v>
      </c>
      <c r="E105" s="6" t="s">
        <v>634</v>
      </c>
      <c r="F105" s="6" t="s">
        <v>904</v>
      </c>
      <c r="G105" s="23" t="str">
        <f t="array" ref="G105">INDEX(Family!$B$2:$B$69,MATCH(Data!$C105,Family!$A$2:$A$69,0))</f>
        <v>2-3 Ton MH LL Rider</v>
      </c>
      <c r="H105" s="6" t="s">
        <v>710</v>
      </c>
      <c r="I105" s="6" t="s">
        <v>710</v>
      </c>
      <c r="J105" s="6" t="s">
        <v>710</v>
      </c>
      <c r="K105" s="6" t="s">
        <v>18</v>
      </c>
      <c r="L105" s="6" t="s">
        <v>695</v>
      </c>
      <c r="M105" s="6" t="s">
        <v>150</v>
      </c>
      <c r="N105" s="6" t="s">
        <v>627</v>
      </c>
      <c r="O105" s="6" t="s">
        <v>150</v>
      </c>
      <c r="P105" s="6" t="s">
        <v>824</v>
      </c>
      <c r="Q105" s="6" t="s">
        <v>904</v>
      </c>
      <c r="R105" s="6" t="s">
        <v>905</v>
      </c>
      <c r="S105" s="6" t="s">
        <v>906</v>
      </c>
      <c r="T105" s="6" t="s">
        <v>907</v>
      </c>
      <c r="U105" s="23" t="str">
        <f>Data!$B105&amp;" "&amp;Data!$F105</f>
        <v>444 LO2.0/L</v>
      </c>
      <c r="V105" s="23" t="str">
        <f>Data!$U105</f>
        <v>444 LO2.0/L</v>
      </c>
      <c r="W105" s="23" t="str">
        <f>Data!$V105</f>
        <v>444 LO2.0/L</v>
      </c>
      <c r="X105" s="23" t="str">
        <f>Data!$W105</f>
        <v>444 LO2.0/L</v>
      </c>
      <c r="Y105" s="6" t="str">
        <f>CONCATENATE(Data!$C105,"_",Data!$AL105)</f>
        <v>Fam 340_Std</v>
      </c>
      <c r="Z105" s="22" t="str">
        <f t="array" ref="Z105">INDEX(Segment!$C$5:$C$89,MATCH(Data!$Y105,Segment!$B$5:$B$89,0))</f>
        <v>C3 - Standard and Premium</v>
      </c>
      <c r="AA105" s="6" t="s">
        <v>630</v>
      </c>
      <c r="AB105" s="6" t="s">
        <v>434</v>
      </c>
      <c r="AC105" s="24" t="s">
        <v>433</v>
      </c>
      <c r="AD105" s="24" t="s">
        <v>433</v>
      </c>
      <c r="AE105" s="6" t="s">
        <v>632</v>
      </c>
      <c r="AF105" s="6">
        <v>0.0</v>
      </c>
      <c r="AG105" s="6">
        <v>104.0</v>
      </c>
      <c r="AH105" s="6">
        <f>COUNTIFS(Data!$B$3:$B$305,Data!$B105)</f>
        <v>1</v>
      </c>
      <c r="AI105" s="6" t="str">
        <f>LEFT(Data!$B105,3)</f>
        <v>444</v>
      </c>
      <c r="AJ105" s="6" t="str">
        <f>IF(Data!$D105="Class 5 BT","BT",
     IF(OR(Data!$J105="Hangcha",Data!$J105="Ruyi",Data!$J105="Maximal",Data!$J105="Shanghai",Data!$J105="Staxx"),"Low",
     "Std"))</f>
        <v>Std</v>
      </c>
      <c r="AK105" s="6"/>
      <c r="AL105" s="6" t="str">
        <f>IF(Data!$AK105&lt;&gt;"",Data!$AK105,Data!$AJ105)</f>
        <v>Std</v>
      </c>
    </row>
    <row r="106" ht="12.0" customHeight="1">
      <c r="A106" s="6" t="s">
        <v>903</v>
      </c>
      <c r="B106" s="21" t="s">
        <v>221</v>
      </c>
      <c r="C106" s="6" t="s">
        <v>216</v>
      </c>
      <c r="D106" s="22" t="s">
        <v>150</v>
      </c>
      <c r="E106" s="6" t="s">
        <v>634</v>
      </c>
      <c r="F106" s="6" t="s">
        <v>903</v>
      </c>
      <c r="G106" s="23" t="str">
        <f t="array" ref="G106">INDEX(Family!$B$2:$B$69,MATCH(Data!$C106,Family!$A$2:$A$69,0))</f>
        <v>2-3 Ton MH LL Rider</v>
      </c>
      <c r="H106" s="6" t="s">
        <v>710</v>
      </c>
      <c r="I106" s="6" t="s">
        <v>710</v>
      </c>
      <c r="J106" s="6" t="s">
        <v>710</v>
      </c>
      <c r="K106" s="6" t="s">
        <v>18</v>
      </c>
      <c r="L106" s="6" t="s">
        <v>695</v>
      </c>
      <c r="M106" s="6" t="s">
        <v>150</v>
      </c>
      <c r="N106" s="6" t="s">
        <v>627</v>
      </c>
      <c r="O106" s="6" t="s">
        <v>150</v>
      </c>
      <c r="P106" s="6" t="s">
        <v>824</v>
      </c>
      <c r="Q106" s="6"/>
      <c r="R106" s="6" t="s">
        <v>908</v>
      </c>
      <c r="S106" s="6"/>
      <c r="T106" s="6"/>
      <c r="U106" s="23" t="str">
        <f>Data!$B106&amp;" "&amp;Data!$F106</f>
        <v>445 LO2.0L</v>
      </c>
      <c r="V106" s="23" t="str">
        <f>Data!$U106</f>
        <v>445 LO2.0L</v>
      </c>
      <c r="W106" s="23" t="str">
        <f>Data!$V106</f>
        <v>445 LO2.0L</v>
      </c>
      <c r="X106" s="23" t="str">
        <f>Data!$W106</f>
        <v>445 LO2.0L</v>
      </c>
      <c r="Y106" s="6" t="str">
        <f>CONCATENATE(Data!$C106,"_",Data!$AL106)</f>
        <v>Fam 340_Std</v>
      </c>
      <c r="Z106" s="22" t="str">
        <f t="array" ref="Z106">INDEX(Segment!$C$5:$C$89,MATCH(Data!$Y106,Segment!$B$5:$B$89,0))</f>
        <v>C3 - Standard and Premium</v>
      </c>
      <c r="AA106" s="6" t="s">
        <v>630</v>
      </c>
      <c r="AB106" s="6" t="s">
        <v>434</v>
      </c>
      <c r="AC106" s="24" t="s">
        <v>433</v>
      </c>
      <c r="AD106" s="24" t="s">
        <v>433</v>
      </c>
      <c r="AE106" s="6" t="s">
        <v>632</v>
      </c>
      <c r="AF106" s="6" t="s">
        <v>641</v>
      </c>
      <c r="AG106" s="6">
        <v>105.0</v>
      </c>
      <c r="AH106" s="6">
        <f>COUNTIFS(Data!$B$3:$B$305,Data!$B106)</f>
        <v>1</v>
      </c>
      <c r="AI106" s="6" t="str">
        <f>LEFT(Data!$B106,3)</f>
        <v>445</v>
      </c>
      <c r="AJ106" s="6" t="str">
        <f>IF(Data!$D106="Class 5 BT","BT",
     IF(OR(Data!$J106="Hangcha",Data!$J106="Ruyi",Data!$J106="Maximal",Data!$J106="Shanghai",Data!$J106="Staxx"),"Low",
     "Std"))</f>
        <v>Std</v>
      </c>
      <c r="AK106" s="6"/>
      <c r="AL106" s="6" t="str">
        <f>IF(Data!$AK106&lt;&gt;"",Data!$AK106,Data!$AJ106)</f>
        <v>Std</v>
      </c>
    </row>
    <row r="107" ht="12.0" customHeight="1">
      <c r="A107" s="6" t="s">
        <v>909</v>
      </c>
      <c r="B107" s="21" t="s">
        <v>223</v>
      </c>
      <c r="C107" s="6" t="s">
        <v>216</v>
      </c>
      <c r="D107" s="22" t="s">
        <v>150</v>
      </c>
      <c r="E107" s="6" t="s">
        <v>623</v>
      </c>
      <c r="F107" s="6" t="s">
        <v>910</v>
      </c>
      <c r="G107" s="23" t="str">
        <f t="array" ref="G107">INDEX(Family!$B$2:$B$69,MATCH(Data!$C107,Family!$A$2:$A$69,0))</f>
        <v>2-3 Ton MH LL Rider</v>
      </c>
      <c r="H107" s="6" t="s">
        <v>710</v>
      </c>
      <c r="I107" s="6" t="s">
        <v>710</v>
      </c>
      <c r="J107" s="6" t="s">
        <v>710</v>
      </c>
      <c r="K107" s="6" t="s">
        <v>18</v>
      </c>
      <c r="L107" s="6" t="s">
        <v>695</v>
      </c>
      <c r="M107" s="6" t="s">
        <v>150</v>
      </c>
      <c r="N107" s="6" t="s">
        <v>627</v>
      </c>
      <c r="O107" s="6" t="s">
        <v>150</v>
      </c>
      <c r="P107" s="6" t="s">
        <v>824</v>
      </c>
      <c r="Q107" s="6" t="s">
        <v>911</v>
      </c>
      <c r="R107" s="6" t="s">
        <v>899</v>
      </c>
      <c r="S107" s="6" t="s">
        <v>900</v>
      </c>
      <c r="T107" s="6" t="s">
        <v>901</v>
      </c>
      <c r="U107" s="23" t="str">
        <f>Data!$B107&amp;" "&amp;Data!$F107</f>
        <v>843 MP20X</v>
      </c>
      <c r="V107" s="23" t="str">
        <f>Data!$U107</f>
        <v>843 MP20X</v>
      </c>
      <c r="W107" s="23" t="str">
        <f>Data!$V107</f>
        <v>843 MP20X</v>
      </c>
      <c r="X107" s="23" t="str">
        <f>Data!$W107</f>
        <v>843 MP20X</v>
      </c>
      <c r="Y107" s="6" t="str">
        <f>CONCATENATE(Data!$C107,"_",Data!$AL107)</f>
        <v>Fam 340_Std</v>
      </c>
      <c r="Z107" s="22" t="str">
        <f t="array" ref="Z107">INDEX(Segment!$C$5:$C$89,MATCH(Data!$Y107,Segment!$B$5:$B$89,0))</f>
        <v>C3 - Standard and Premium</v>
      </c>
      <c r="AA107" s="6" t="s">
        <v>630</v>
      </c>
      <c r="AB107" s="6" t="s">
        <v>434</v>
      </c>
      <c r="AC107" s="24" t="s">
        <v>433</v>
      </c>
      <c r="AD107" s="24" t="s">
        <v>433</v>
      </c>
      <c r="AE107" s="6" t="s">
        <v>632</v>
      </c>
      <c r="AF107" s="6">
        <v>0.0</v>
      </c>
      <c r="AG107" s="6">
        <v>106.0</v>
      </c>
      <c r="AH107" s="6">
        <f>COUNTIFS(Data!$B$3:$B$305,Data!$B107)</f>
        <v>1</v>
      </c>
      <c r="AI107" s="6" t="str">
        <f>LEFT(Data!$B107,3)</f>
        <v>843</v>
      </c>
      <c r="AJ107" s="6" t="str">
        <f>IF(Data!$D107="Class 5 BT","BT",
     IF(OR(Data!$J107="Hangcha",Data!$J107="Ruyi",Data!$J107="Maximal",Data!$J107="Shanghai",Data!$J107="Staxx"),"Low",
     "Std"))</f>
        <v>Std</v>
      </c>
      <c r="AK107" s="6"/>
      <c r="AL107" s="6" t="str">
        <f>IF(Data!$AK107&lt;&gt;"",Data!$AK107,Data!$AJ107)</f>
        <v>Std</v>
      </c>
    </row>
    <row r="108" ht="12.0" customHeight="1">
      <c r="A108" s="6" t="s">
        <v>912</v>
      </c>
      <c r="B108" s="21" t="s">
        <v>224</v>
      </c>
      <c r="C108" s="6" t="s">
        <v>216</v>
      </c>
      <c r="D108" s="22" t="s">
        <v>150</v>
      </c>
      <c r="E108" s="6" t="s">
        <v>623</v>
      </c>
      <c r="F108" s="6" t="s">
        <v>912</v>
      </c>
      <c r="G108" s="23" t="str">
        <f t="array" ref="G108">INDEX(Family!$B$2:$B$69,MATCH(Data!$C108,Family!$A$2:$A$69,0))</f>
        <v>2-3 Ton MH LL Rider</v>
      </c>
      <c r="H108" s="6" t="s">
        <v>710</v>
      </c>
      <c r="I108" s="6" t="s">
        <v>710</v>
      </c>
      <c r="J108" s="6" t="s">
        <v>710</v>
      </c>
      <c r="K108" s="6" t="s">
        <v>18</v>
      </c>
      <c r="L108" s="6" t="s">
        <v>695</v>
      </c>
      <c r="M108" s="6" t="s">
        <v>150</v>
      </c>
      <c r="N108" s="6" t="s">
        <v>627</v>
      </c>
      <c r="O108" s="6" t="s">
        <v>150</v>
      </c>
      <c r="P108" s="6" t="s">
        <v>824</v>
      </c>
      <c r="Q108" s="6" t="s">
        <v>912</v>
      </c>
      <c r="R108" s="6" t="s">
        <v>905</v>
      </c>
      <c r="S108" s="6" t="s">
        <v>906</v>
      </c>
      <c r="T108" s="6" t="s">
        <v>907</v>
      </c>
      <c r="U108" s="23" t="str">
        <f>Data!$B108&amp;" "&amp;Data!$F108</f>
        <v>857 MO 20/S</v>
      </c>
      <c r="V108" s="23" t="str">
        <f>Data!$U108</f>
        <v>857 MO 20/S</v>
      </c>
      <c r="W108" s="23" t="str">
        <f>Data!$V108</f>
        <v>857 MO 20/S</v>
      </c>
      <c r="X108" s="23" t="str">
        <f>Data!$W108</f>
        <v>857 MO 20/S</v>
      </c>
      <c r="Y108" s="6" t="str">
        <f>CONCATENATE(Data!$C108,"_",Data!$AL108)</f>
        <v>Fam 340_Std</v>
      </c>
      <c r="Z108" s="22" t="str">
        <f t="array" ref="Z108">INDEX(Segment!$C$5:$C$89,MATCH(Data!$Y108,Segment!$B$5:$B$89,0))</f>
        <v>C3 - Standard and Premium</v>
      </c>
      <c r="AA108" s="6" t="s">
        <v>630</v>
      </c>
      <c r="AB108" s="6" t="s">
        <v>434</v>
      </c>
      <c r="AC108" s="24" t="s">
        <v>433</v>
      </c>
      <c r="AD108" s="24" t="s">
        <v>433</v>
      </c>
      <c r="AE108" s="6" t="s">
        <v>632</v>
      </c>
      <c r="AF108" s="6">
        <v>0.0</v>
      </c>
      <c r="AG108" s="6">
        <v>107.0</v>
      </c>
      <c r="AH108" s="6">
        <f>COUNTIFS(Data!$B$3:$B$305,Data!$B108)</f>
        <v>1</v>
      </c>
      <c r="AI108" s="6" t="str">
        <f>LEFT(Data!$B108,3)</f>
        <v>857</v>
      </c>
      <c r="AJ108" s="6" t="str">
        <f>IF(Data!$D108="Class 5 BT","BT",
     IF(OR(Data!$J108="Hangcha",Data!$J108="Ruyi",Data!$J108="Maximal",Data!$J108="Shanghai",Data!$J108="Staxx"),"Low",
     "Std"))</f>
        <v>Std</v>
      </c>
      <c r="AK108" s="6"/>
      <c r="AL108" s="6" t="str">
        <f>IF(Data!$AK108&lt;&gt;"",Data!$AK108,Data!$AJ108)</f>
        <v>Std</v>
      </c>
    </row>
    <row r="109" ht="12.0" customHeight="1">
      <c r="A109" s="6" t="s">
        <v>913</v>
      </c>
      <c r="B109" s="21" t="s">
        <v>226</v>
      </c>
      <c r="C109" s="6" t="s">
        <v>216</v>
      </c>
      <c r="D109" s="22" t="s">
        <v>150</v>
      </c>
      <c r="E109" s="6" t="s">
        <v>623</v>
      </c>
      <c r="F109" s="6" t="s">
        <v>913</v>
      </c>
      <c r="G109" s="23" t="str">
        <f t="array" ref="G109">INDEX(Family!$B$2:$B$69,MATCH(Data!$C109,Family!$A$2:$A$69,0))</f>
        <v>2-3 Ton MH LL Rider</v>
      </c>
      <c r="H109" s="6" t="s">
        <v>710</v>
      </c>
      <c r="I109" s="6" t="s">
        <v>710</v>
      </c>
      <c r="J109" s="6" t="s">
        <v>710</v>
      </c>
      <c r="K109" s="6" t="s">
        <v>18</v>
      </c>
      <c r="L109" s="6" t="s">
        <v>695</v>
      </c>
      <c r="M109" s="6" t="s">
        <v>150</v>
      </c>
      <c r="N109" s="6" t="s">
        <v>627</v>
      </c>
      <c r="O109" s="6" t="s">
        <v>150</v>
      </c>
      <c r="P109" s="6" t="s">
        <v>824</v>
      </c>
      <c r="Q109" s="6" t="s">
        <v>913</v>
      </c>
      <c r="R109" s="6" t="s">
        <v>899</v>
      </c>
      <c r="S109" s="6" t="s">
        <v>900</v>
      </c>
      <c r="T109" s="6" t="s">
        <v>901</v>
      </c>
      <c r="U109" s="23" t="str">
        <f>Data!$B109&amp;" "&amp;Data!$F109</f>
        <v>892 MP 20XD</v>
      </c>
      <c r="V109" s="23" t="str">
        <f>Data!$U109</f>
        <v>892 MP 20XD</v>
      </c>
      <c r="W109" s="23" t="str">
        <f>Data!$V109</f>
        <v>892 MP 20XD</v>
      </c>
      <c r="X109" s="23" t="str">
        <f>Data!$W109</f>
        <v>892 MP 20XD</v>
      </c>
      <c r="Y109" s="6" t="str">
        <f>CONCATENATE(Data!$C109,"_",Data!$AL109)</f>
        <v>Fam 340_Std</v>
      </c>
      <c r="Z109" s="22" t="str">
        <f t="array" ref="Z109">INDEX(Segment!$C$5:$C$89,MATCH(Data!$Y109,Segment!$B$5:$B$89,0))</f>
        <v>C3 - Standard and Premium</v>
      </c>
      <c r="AA109" s="6" t="s">
        <v>630</v>
      </c>
      <c r="AB109" s="6" t="s">
        <v>434</v>
      </c>
      <c r="AC109" s="24" t="s">
        <v>433</v>
      </c>
      <c r="AD109" s="24" t="s">
        <v>433</v>
      </c>
      <c r="AE109" s="6" t="s">
        <v>632</v>
      </c>
      <c r="AF109" s="6" t="s">
        <v>641</v>
      </c>
      <c r="AG109" s="6">
        <v>108.0</v>
      </c>
      <c r="AH109" s="6">
        <f>COUNTIFS(Data!$B$3:$B$305,Data!$B109)</f>
        <v>1</v>
      </c>
      <c r="AI109" s="6" t="str">
        <f>LEFT(Data!$B109,3)</f>
        <v>892</v>
      </c>
      <c r="AJ109" s="6" t="str">
        <f>IF(Data!$D109="Class 5 BT","BT",
     IF(OR(Data!$J109="Hangcha",Data!$J109="Ruyi",Data!$J109="Maximal",Data!$J109="Shanghai",Data!$J109="Staxx"),"Low",
     "Std"))</f>
        <v>Std</v>
      </c>
      <c r="AK109" s="6"/>
      <c r="AL109" s="6" t="str">
        <f>IF(Data!$AK109&lt;&gt;"",Data!$AK109,Data!$AJ109)</f>
        <v>Std</v>
      </c>
    </row>
    <row r="110" ht="12.0" customHeight="1">
      <c r="A110" s="6" t="s">
        <v>914</v>
      </c>
      <c r="B110" s="21" t="s">
        <v>227</v>
      </c>
      <c r="C110" s="6" t="s">
        <v>216</v>
      </c>
      <c r="D110" s="22" t="s">
        <v>150</v>
      </c>
      <c r="E110" s="6" t="s">
        <v>634</v>
      </c>
      <c r="F110" s="6" t="s">
        <v>914</v>
      </c>
      <c r="G110" s="23" t="str">
        <f t="array" ref="G110">INDEX(Family!$B$2:$B$69,MATCH(Data!$C110,Family!$A$2:$A$69,0))</f>
        <v>2-3 Ton MH LL Rider</v>
      </c>
      <c r="H110" s="6" t="s">
        <v>710</v>
      </c>
      <c r="I110" s="6" t="s">
        <v>710</v>
      </c>
      <c r="J110" s="6" t="s">
        <v>710</v>
      </c>
      <c r="K110" s="6" t="s">
        <v>18</v>
      </c>
      <c r="L110" s="6" t="s">
        <v>695</v>
      </c>
      <c r="M110" s="6" t="s">
        <v>150</v>
      </c>
      <c r="N110" s="6" t="s">
        <v>627</v>
      </c>
      <c r="O110" s="6" t="s">
        <v>150</v>
      </c>
      <c r="P110" s="6" t="s">
        <v>824</v>
      </c>
      <c r="Q110" s="6" t="s">
        <v>914</v>
      </c>
      <c r="R110" s="6" t="s">
        <v>905</v>
      </c>
      <c r="S110" s="6" t="s">
        <v>906</v>
      </c>
      <c r="T110" s="6" t="s">
        <v>907</v>
      </c>
      <c r="U110" s="23" t="str">
        <f>Data!$B110&amp;" "&amp;Data!$F110</f>
        <v>939 LO2.0M</v>
      </c>
      <c r="V110" s="23" t="str">
        <f>Data!$U110</f>
        <v>939 LO2.0M</v>
      </c>
      <c r="W110" s="23" t="str">
        <f>Data!$V110</f>
        <v>939 LO2.0M</v>
      </c>
      <c r="X110" s="23" t="str">
        <f>Data!$W110</f>
        <v>939 LO2.0M</v>
      </c>
      <c r="Y110" s="6" t="str">
        <f>CONCATENATE(Data!$C110,"_",Data!$AL110)</f>
        <v>Fam 340_Std</v>
      </c>
      <c r="Z110" s="22" t="str">
        <f t="array" ref="Z110">INDEX(Segment!$C$5:$C$89,MATCH(Data!$Y110,Segment!$B$5:$B$89,0))</f>
        <v>C3 - Standard and Premium</v>
      </c>
      <c r="AA110" s="6" t="s">
        <v>630</v>
      </c>
      <c r="AB110" s="6" t="s">
        <v>434</v>
      </c>
      <c r="AC110" s="24" t="s">
        <v>433</v>
      </c>
      <c r="AD110" s="24" t="s">
        <v>433</v>
      </c>
      <c r="AE110" s="6" t="s">
        <v>632</v>
      </c>
      <c r="AF110" s="6" t="s">
        <v>641</v>
      </c>
      <c r="AG110" s="6">
        <v>109.0</v>
      </c>
      <c r="AH110" s="6">
        <f>COUNTIFS(Data!$B$3:$B$305,Data!$B110)</f>
        <v>1</v>
      </c>
      <c r="AI110" s="6" t="str">
        <f>LEFT(Data!$B110,3)</f>
        <v>939</v>
      </c>
      <c r="AJ110" s="6" t="str">
        <f>IF(Data!$D110="Class 5 BT","BT",
     IF(OR(Data!$J110="Hangcha",Data!$J110="Ruyi",Data!$J110="Maximal",Data!$J110="Shanghai",Data!$J110="Staxx"),"Low",
     "Std"))</f>
        <v>Std</v>
      </c>
      <c r="AK110" s="6"/>
      <c r="AL110" s="6" t="str">
        <f>IF(Data!$AK110&lt;&gt;"",Data!$AK110,Data!$AJ110)</f>
        <v>Std</v>
      </c>
    </row>
    <row r="111" ht="12.0" customHeight="1">
      <c r="A111" s="6" t="s">
        <v>915</v>
      </c>
      <c r="B111" s="21" t="s">
        <v>228</v>
      </c>
      <c r="C111" s="6" t="s">
        <v>216</v>
      </c>
      <c r="D111" s="22" t="s">
        <v>150</v>
      </c>
      <c r="E111" s="6" t="s">
        <v>623</v>
      </c>
      <c r="F111" s="6" t="s">
        <v>915</v>
      </c>
      <c r="G111" s="23" t="str">
        <f t="array" ref="G111">INDEX(Family!$B$2:$B$69,MATCH(Data!$C111,Family!$A$2:$A$69,0))</f>
        <v>2-3 Ton MH LL Rider</v>
      </c>
      <c r="H111" s="6" t="s">
        <v>710</v>
      </c>
      <c r="I111" s="6" t="s">
        <v>710</v>
      </c>
      <c r="J111" s="6" t="s">
        <v>710</v>
      </c>
      <c r="K111" s="6" t="s">
        <v>18</v>
      </c>
      <c r="L111" s="6" t="s">
        <v>695</v>
      </c>
      <c r="M111" s="6" t="s">
        <v>150</v>
      </c>
      <c r="N111" s="6" t="s">
        <v>627</v>
      </c>
      <c r="O111" s="6" t="s">
        <v>150</v>
      </c>
      <c r="P111" s="6" t="s">
        <v>824</v>
      </c>
      <c r="Q111" s="6" t="s">
        <v>915</v>
      </c>
      <c r="R111" s="6" t="s">
        <v>905</v>
      </c>
      <c r="S111" s="6" t="s">
        <v>906</v>
      </c>
      <c r="T111" s="6" t="s">
        <v>907</v>
      </c>
      <c r="U111" s="23" t="str">
        <f>Data!$B111&amp;" "&amp;Data!$F111</f>
        <v>943a MO 20F</v>
      </c>
      <c r="V111" s="23" t="str">
        <f>Data!$U111</f>
        <v>943a MO 20F</v>
      </c>
      <c r="W111" s="23" t="str">
        <f>Data!$V111</f>
        <v>943a MO 20F</v>
      </c>
      <c r="X111" s="23" t="str">
        <f>Data!$W111</f>
        <v>943a MO 20F</v>
      </c>
      <c r="Y111" s="6" t="str">
        <f>CONCATENATE(Data!$C111,"_",Data!$AL111)</f>
        <v>Fam 340_Std</v>
      </c>
      <c r="Z111" s="22" t="str">
        <f t="array" ref="Z111">INDEX(Segment!$C$5:$C$89,MATCH(Data!$Y111,Segment!$B$5:$B$89,0))</f>
        <v>C3 - Standard and Premium</v>
      </c>
      <c r="AA111" s="6" t="s">
        <v>630</v>
      </c>
      <c r="AB111" s="6" t="s">
        <v>434</v>
      </c>
      <c r="AC111" s="24" t="s">
        <v>433</v>
      </c>
      <c r="AD111" s="24" t="s">
        <v>433</v>
      </c>
      <c r="AE111" s="6" t="s">
        <v>632</v>
      </c>
      <c r="AF111" s="6" t="s">
        <v>641</v>
      </c>
      <c r="AG111" s="6">
        <v>110.0</v>
      </c>
      <c r="AH111" s="6">
        <f>COUNTIFS(Data!$B$3:$B$305,Data!$B111)</f>
        <v>1</v>
      </c>
      <c r="AI111" s="6" t="str">
        <f>LEFT(Data!$B111,3)</f>
        <v>943</v>
      </c>
      <c r="AJ111" s="6" t="str">
        <f>IF(Data!$D111="Class 5 BT","BT",
     IF(OR(Data!$J111="Hangcha",Data!$J111="Ruyi",Data!$J111="Maximal",Data!$J111="Shanghai",Data!$J111="Staxx"),"Low",
     "Std"))</f>
        <v>Std</v>
      </c>
      <c r="AK111" s="6"/>
      <c r="AL111" s="6" t="str">
        <f>IF(Data!$AK111&lt;&gt;"",Data!$AK111,Data!$AJ111)</f>
        <v>Std</v>
      </c>
    </row>
    <row r="112" ht="12.0" customHeight="1">
      <c r="A112" s="6" t="s">
        <v>916</v>
      </c>
      <c r="B112" s="21" t="s">
        <v>229</v>
      </c>
      <c r="C112" s="6" t="s">
        <v>216</v>
      </c>
      <c r="D112" s="22" t="s">
        <v>150</v>
      </c>
      <c r="E112" s="6" t="s">
        <v>634</v>
      </c>
      <c r="F112" s="6" t="s">
        <v>916</v>
      </c>
      <c r="G112" s="23" t="str">
        <f t="array" ref="G112">INDEX(Family!$B$2:$B$69,MATCH(Data!$C112,Family!$A$2:$A$69,0))</f>
        <v>2-3 Ton MH LL Rider</v>
      </c>
      <c r="H112" s="6" t="s">
        <v>710</v>
      </c>
      <c r="I112" s="6" t="s">
        <v>710</v>
      </c>
      <c r="J112" s="6" t="s">
        <v>710</v>
      </c>
      <c r="K112" s="6" t="s">
        <v>18</v>
      </c>
      <c r="L112" s="6" t="s">
        <v>695</v>
      </c>
      <c r="M112" s="6" t="s">
        <v>150</v>
      </c>
      <c r="N112" s="6" t="s">
        <v>627</v>
      </c>
      <c r="O112" s="6" t="s">
        <v>150</v>
      </c>
      <c r="P112" s="6" t="s">
        <v>824</v>
      </c>
      <c r="Q112" s="6" t="s">
        <v>916</v>
      </c>
      <c r="R112" s="6" t="s">
        <v>899</v>
      </c>
      <c r="S112" s="6" t="s">
        <v>900</v>
      </c>
      <c r="T112" s="6" t="s">
        <v>901</v>
      </c>
      <c r="U112" s="23" t="str">
        <f>Data!$B112&amp;" "&amp;Data!$F112</f>
        <v>978 P2.0SE</v>
      </c>
      <c r="V112" s="23" t="str">
        <f>Data!$U112</f>
        <v>978 P2.0SE</v>
      </c>
      <c r="W112" s="23" t="str">
        <f>Data!$V112</f>
        <v>978 P2.0SE</v>
      </c>
      <c r="X112" s="23" t="str">
        <f>Data!$W112</f>
        <v>978 P2.0SE</v>
      </c>
      <c r="Y112" s="6" t="str">
        <f>CONCATENATE(Data!$C112,"_",Data!$AL112)</f>
        <v>Fam 340_Std</v>
      </c>
      <c r="Z112" s="22" t="str">
        <f t="array" ref="Z112">INDEX(Segment!$C$5:$C$89,MATCH(Data!$Y112,Segment!$B$5:$B$89,0))</f>
        <v>C3 - Standard and Premium</v>
      </c>
      <c r="AA112" s="6" t="s">
        <v>630</v>
      </c>
      <c r="AB112" s="6" t="s">
        <v>434</v>
      </c>
      <c r="AC112" s="24" t="s">
        <v>433</v>
      </c>
      <c r="AD112" s="24" t="s">
        <v>433</v>
      </c>
      <c r="AE112" s="6" t="s">
        <v>632</v>
      </c>
      <c r="AF112" s="6">
        <v>0.0</v>
      </c>
      <c r="AG112" s="6">
        <v>111.0</v>
      </c>
      <c r="AH112" s="6">
        <f>COUNTIFS(Data!$B$3:$B$305,Data!$B112)</f>
        <v>1</v>
      </c>
      <c r="AI112" s="6" t="str">
        <f>LEFT(Data!$B112,3)</f>
        <v>978</v>
      </c>
      <c r="AJ112" s="6" t="str">
        <f>IF(Data!$D112="Class 5 BT","BT",
     IF(OR(Data!$J112="Hangcha",Data!$J112="Ruyi",Data!$J112="Maximal",Data!$J112="Shanghai",Data!$J112="Staxx"),"Low",
     "Std"))</f>
        <v>Std</v>
      </c>
      <c r="AK112" s="6"/>
      <c r="AL112" s="6" t="str">
        <f>IF(Data!$AK112&lt;&gt;"",Data!$AK112,Data!$AJ112)</f>
        <v>Std</v>
      </c>
    </row>
    <row r="113" ht="12.0" customHeight="1">
      <c r="A113" s="6" t="s">
        <v>917</v>
      </c>
      <c r="B113" s="21" t="s">
        <v>230</v>
      </c>
      <c r="C113" s="6" t="s">
        <v>216</v>
      </c>
      <c r="D113" s="22" t="s">
        <v>150</v>
      </c>
      <c r="E113" s="6" t="s">
        <v>623</v>
      </c>
      <c r="F113" s="6" t="s">
        <v>917</v>
      </c>
      <c r="G113" s="23" t="str">
        <f t="array" ref="G113">INDEX(Family!$B$2:$B$69,MATCH(Data!$C113,Family!$A$2:$A$69,0))</f>
        <v>2-3 Ton MH LL Rider</v>
      </c>
      <c r="H113" s="6" t="s">
        <v>710</v>
      </c>
      <c r="I113" s="6" t="s">
        <v>710</v>
      </c>
      <c r="J113" s="6" t="s">
        <v>710</v>
      </c>
      <c r="K113" s="6" t="s">
        <v>18</v>
      </c>
      <c r="L113" s="6" t="s">
        <v>695</v>
      </c>
      <c r="M113" s="6" t="s">
        <v>150</v>
      </c>
      <c r="N113" s="6" t="s">
        <v>627</v>
      </c>
      <c r="O113" s="6" t="s">
        <v>150</v>
      </c>
      <c r="P113" s="6" t="s">
        <v>824</v>
      </c>
      <c r="Q113" s="6" t="s">
        <v>917</v>
      </c>
      <c r="R113" s="6" t="s">
        <v>899</v>
      </c>
      <c r="S113" s="6" t="s">
        <v>900</v>
      </c>
      <c r="T113" s="6" t="s">
        <v>901</v>
      </c>
      <c r="U113" s="23" t="str">
        <f>Data!$B113&amp;" "&amp;Data!$F113</f>
        <v>979 MP 20XV</v>
      </c>
      <c r="V113" s="23" t="str">
        <f>Data!$U113</f>
        <v>979 MP 20XV</v>
      </c>
      <c r="W113" s="23" t="str">
        <f>Data!$V113</f>
        <v>979 MP 20XV</v>
      </c>
      <c r="X113" s="23" t="str">
        <f>Data!$W113</f>
        <v>979 MP 20XV</v>
      </c>
      <c r="Y113" s="6" t="str">
        <f>CONCATENATE(Data!$C113,"_",Data!$AL113)</f>
        <v>Fam 340_Std</v>
      </c>
      <c r="Z113" s="22" t="str">
        <f t="array" ref="Z113">INDEX(Segment!$C$5:$C$89,MATCH(Data!$Y113,Segment!$B$5:$B$89,0))</f>
        <v>C3 - Standard and Premium</v>
      </c>
      <c r="AA113" s="6" t="s">
        <v>630</v>
      </c>
      <c r="AB113" s="6" t="s">
        <v>434</v>
      </c>
      <c r="AC113" s="24" t="s">
        <v>433</v>
      </c>
      <c r="AD113" s="24" t="s">
        <v>433</v>
      </c>
      <c r="AE113" s="6" t="s">
        <v>632</v>
      </c>
      <c r="AF113" s="6">
        <v>0.0</v>
      </c>
      <c r="AG113" s="6">
        <v>112.0</v>
      </c>
      <c r="AH113" s="6">
        <f>COUNTIFS(Data!$B$3:$B$305,Data!$B113)</f>
        <v>1</v>
      </c>
      <c r="AI113" s="6" t="str">
        <f>LEFT(Data!$B113,3)</f>
        <v>979</v>
      </c>
      <c r="AJ113" s="6" t="str">
        <f>IF(Data!$D113="Class 5 BT","BT",
     IF(OR(Data!$J113="Hangcha",Data!$J113="Ruyi",Data!$J113="Maximal",Data!$J113="Shanghai",Data!$J113="Staxx"),"Low",
     "Std"))</f>
        <v>Std</v>
      </c>
      <c r="AK113" s="6"/>
      <c r="AL113" s="6" t="str">
        <f>IF(Data!$AK113&lt;&gt;"",Data!$AK113,Data!$AJ113)</f>
        <v>Std</v>
      </c>
    </row>
    <row r="114" ht="12.0" customHeight="1">
      <c r="A114" s="6" t="s">
        <v>918</v>
      </c>
      <c r="B114" s="25" t="s">
        <v>225</v>
      </c>
      <c r="C114" s="6" t="s">
        <v>216</v>
      </c>
      <c r="D114" s="22" t="s">
        <v>150</v>
      </c>
      <c r="E114" s="6" t="s">
        <v>623</v>
      </c>
      <c r="F114" s="6" t="s">
        <v>919</v>
      </c>
      <c r="G114" s="23" t="str">
        <f t="array" ref="G114">INDEX(Family!$B$2:$B$69,MATCH(Data!$C114,Family!$A$2:$A$69,0))</f>
        <v>2-3 Ton MH LL Rider</v>
      </c>
      <c r="H114" s="6" t="s">
        <v>710</v>
      </c>
      <c r="I114" s="6" t="s">
        <v>710</v>
      </c>
      <c r="J114" s="6" t="s">
        <v>710</v>
      </c>
      <c r="K114" s="6" t="s">
        <v>18</v>
      </c>
      <c r="L114" s="6" t="s">
        <v>695</v>
      </c>
      <c r="M114" s="6" t="s">
        <v>150</v>
      </c>
      <c r="N114" s="6" t="s">
        <v>627</v>
      </c>
      <c r="O114" s="6" t="s">
        <v>150</v>
      </c>
      <c r="P114" s="6" t="s">
        <v>824</v>
      </c>
      <c r="Q114" s="6"/>
      <c r="R114" s="6" t="s">
        <v>908</v>
      </c>
      <c r="S114" s="6"/>
      <c r="T114" s="6"/>
      <c r="U114" s="23" t="str">
        <f>Data!$B114&amp;" "&amp;Data!$F114</f>
        <v>858 MO20S</v>
      </c>
      <c r="V114" s="23" t="str">
        <f>Data!$U114</f>
        <v>858 MO20S</v>
      </c>
      <c r="W114" s="23" t="str">
        <f>Data!$V114</f>
        <v>858 MO20S</v>
      </c>
      <c r="X114" s="23" t="str">
        <f>Data!$W114</f>
        <v>858 MO20S</v>
      </c>
      <c r="Y114" s="6" t="str">
        <f>CONCATENATE(Data!$C114,"_",Data!$AL114)</f>
        <v>Fam 340_Std</v>
      </c>
      <c r="Z114" s="22" t="str">
        <f t="array" ref="Z114">INDEX(Segment!$C$5:$C$89,MATCH(Data!$Y114,Segment!$B$5:$B$89,0))</f>
        <v>C3 - Standard and Premium</v>
      </c>
      <c r="AA114" s="6" t="s">
        <v>630</v>
      </c>
      <c r="AB114" s="6" t="s">
        <v>434</v>
      </c>
      <c r="AC114" s="24" t="s">
        <v>433</v>
      </c>
      <c r="AD114" s="24" t="s">
        <v>433</v>
      </c>
      <c r="AE114" s="6" t="s">
        <v>632</v>
      </c>
      <c r="AF114" s="6" t="s">
        <v>641</v>
      </c>
      <c r="AG114" s="6">
        <v>113.0</v>
      </c>
      <c r="AH114" s="6">
        <f>COUNTIFS(Data!$B$3:$B$305,Data!$B114)</f>
        <v>1</v>
      </c>
      <c r="AI114" s="6" t="str">
        <f>LEFT(Data!$B114,3)</f>
        <v>858</v>
      </c>
      <c r="AJ114" s="6" t="str">
        <f>IF(Data!$D114="Class 5 BT","BT",
     IF(OR(Data!$J114="Hangcha",Data!$J114="Ruyi",Data!$J114="Maximal",Data!$J114="Shanghai",Data!$J114="Staxx"),"Low",
     "Std"))</f>
        <v>Std</v>
      </c>
      <c r="AK114" s="6"/>
      <c r="AL114" s="6" t="str">
        <f>IF(Data!$AK114&lt;&gt;"",Data!$AK114,Data!$AJ114)</f>
        <v>Std</v>
      </c>
    </row>
    <row r="115" ht="12.0" customHeight="1">
      <c r="A115" s="6" t="s">
        <v>920</v>
      </c>
      <c r="B115" s="21" t="s">
        <v>232</v>
      </c>
      <c r="C115" s="6" t="s">
        <v>231</v>
      </c>
      <c r="D115" s="22" t="s">
        <v>150</v>
      </c>
      <c r="E115" s="6" t="s">
        <v>634</v>
      </c>
      <c r="F115" s="6" t="s">
        <v>920</v>
      </c>
      <c r="G115" s="23" t="str">
        <f t="array" ref="G115">INDEX(Family!$B$2:$B$69,MATCH(Data!$C115,Family!$A$2:$A$69,0))</f>
        <v>3 Ton MH LL Rider</v>
      </c>
      <c r="H115" s="6" t="s">
        <v>636</v>
      </c>
      <c r="I115" s="6" t="s">
        <v>636</v>
      </c>
      <c r="J115" s="6" t="s">
        <v>636</v>
      </c>
      <c r="K115" s="6" t="s">
        <v>18</v>
      </c>
      <c r="L115" s="6" t="s">
        <v>695</v>
      </c>
      <c r="M115" s="6" t="s">
        <v>150</v>
      </c>
      <c r="N115" s="6" t="s">
        <v>627</v>
      </c>
      <c r="O115" s="6" t="s">
        <v>150</v>
      </c>
      <c r="P115" s="6" t="s">
        <v>824</v>
      </c>
      <c r="Q115" s="6"/>
      <c r="R115" s="6" t="s">
        <v>825</v>
      </c>
      <c r="S115" s="6"/>
      <c r="T115" s="6"/>
      <c r="U115" s="23" t="str">
        <f>Data!$B115&amp;" "&amp;Data!$F115</f>
        <v>230 B60ZAC</v>
      </c>
      <c r="V115" s="23" t="str">
        <f>Data!$U115</f>
        <v>230 B60ZAC</v>
      </c>
      <c r="W115" s="23" t="str">
        <f>Data!$V115</f>
        <v>230 B60ZAC</v>
      </c>
      <c r="X115" s="23" t="str">
        <f>Data!$W115</f>
        <v>230 B60ZAC</v>
      </c>
      <c r="Y115" s="6" t="str">
        <f>CONCATENATE(Data!$C115,"_",Data!$AL115)</f>
        <v>Fam 342_Std</v>
      </c>
      <c r="Z115" s="22" t="str">
        <f t="array" ref="Z115">INDEX(Segment!$C$5:$C$89,MATCH(Data!$Y115,Segment!$B$5:$B$89,0))</f>
        <v>C3 - Standard and Premium</v>
      </c>
      <c r="AA115" s="6" t="s">
        <v>630</v>
      </c>
      <c r="AB115" s="6" t="s">
        <v>434</v>
      </c>
      <c r="AC115" s="24" t="s">
        <v>433</v>
      </c>
      <c r="AD115" s="24" t="s">
        <v>433</v>
      </c>
      <c r="AE115" s="6" t="s">
        <v>632</v>
      </c>
      <c r="AF115" s="6">
        <v>0.0</v>
      </c>
      <c r="AG115" s="6">
        <v>114.0</v>
      </c>
      <c r="AH115" s="6">
        <f>COUNTIFS(Data!$B$3:$B$305,Data!$B115)</f>
        <v>1</v>
      </c>
      <c r="AI115" s="6" t="str">
        <f>LEFT(Data!$B115,3)</f>
        <v>230</v>
      </c>
      <c r="AJ115" s="6" t="str">
        <f>IF(Data!$D115="Class 5 BT","BT",
     IF(OR(Data!$J115="Hangcha",Data!$J115="Ruyi",Data!$J115="Maximal",Data!$J115="Shanghai",Data!$J115="Staxx"),"Low",
     "Std"))</f>
        <v>Std</v>
      </c>
      <c r="AK115" s="6"/>
      <c r="AL115" s="6" t="str">
        <f>IF(Data!$AK115&lt;&gt;"",Data!$AK115,Data!$AJ115)</f>
        <v>Std</v>
      </c>
    </row>
    <row r="116" ht="12.0" customHeight="1">
      <c r="A116" s="6" t="s">
        <v>921</v>
      </c>
      <c r="B116" s="21" t="s">
        <v>233</v>
      </c>
      <c r="C116" s="6" t="s">
        <v>231</v>
      </c>
      <c r="D116" s="22" t="s">
        <v>150</v>
      </c>
      <c r="E116" s="6" t="s">
        <v>634</v>
      </c>
      <c r="F116" s="6" t="s">
        <v>921</v>
      </c>
      <c r="G116" s="23" t="str">
        <f t="array" ref="G116">INDEX(Family!$B$2:$B$69,MATCH(Data!$C116,Family!$A$2:$A$69,0))</f>
        <v>3 Ton MH LL Rider</v>
      </c>
      <c r="H116" s="6" t="s">
        <v>636</v>
      </c>
      <c r="I116" s="6" t="s">
        <v>636</v>
      </c>
      <c r="J116" s="6" t="s">
        <v>636</v>
      </c>
      <c r="K116" s="6" t="s">
        <v>18</v>
      </c>
      <c r="L116" s="6" t="s">
        <v>695</v>
      </c>
      <c r="M116" s="6" t="s">
        <v>150</v>
      </c>
      <c r="N116" s="6" t="s">
        <v>627</v>
      </c>
      <c r="O116" s="6" t="s">
        <v>150</v>
      </c>
      <c r="P116" s="6" t="s">
        <v>824</v>
      </c>
      <c r="Q116" s="6"/>
      <c r="R116" s="6" t="s">
        <v>825</v>
      </c>
      <c r="S116" s="6"/>
      <c r="T116" s="6"/>
      <c r="U116" s="23" t="str">
        <f>Data!$B116&amp;" "&amp;Data!$F116</f>
        <v>262 B60ZHD</v>
      </c>
      <c r="V116" s="23" t="str">
        <f>Data!$U116</f>
        <v>262 B60ZHD</v>
      </c>
      <c r="W116" s="23" t="str">
        <f>Data!$V116</f>
        <v>262 B60ZHD</v>
      </c>
      <c r="X116" s="23" t="str">
        <f>Data!$W116</f>
        <v>262 B60ZHD</v>
      </c>
      <c r="Y116" s="6" t="str">
        <f>CONCATENATE(Data!$C116,"_",Data!$AL116)</f>
        <v>Fam 342_Std</v>
      </c>
      <c r="Z116" s="22" t="str">
        <f t="array" ref="Z116">INDEX(Segment!$C$5:$C$89,MATCH(Data!$Y116,Segment!$B$5:$B$89,0))</f>
        <v>C3 - Standard and Premium</v>
      </c>
      <c r="AA116" s="6" t="s">
        <v>630</v>
      </c>
      <c r="AB116" s="6" t="s">
        <v>434</v>
      </c>
      <c r="AC116" s="24" t="s">
        <v>433</v>
      </c>
      <c r="AD116" s="24" t="s">
        <v>433</v>
      </c>
      <c r="AE116" s="6" t="s">
        <v>632</v>
      </c>
      <c r="AF116" s="6">
        <v>0.0</v>
      </c>
      <c r="AG116" s="6">
        <v>115.0</v>
      </c>
      <c r="AH116" s="6">
        <f>COUNTIFS(Data!$B$3:$B$305,Data!$B116)</f>
        <v>1</v>
      </c>
      <c r="AI116" s="6" t="str">
        <f>LEFT(Data!$B116,3)</f>
        <v>262</v>
      </c>
      <c r="AJ116" s="6" t="str">
        <f>IF(Data!$D116="Class 5 BT","BT",
     IF(OR(Data!$J116="Hangcha",Data!$J116="Ruyi",Data!$J116="Maximal",Data!$J116="Shanghai",Data!$J116="Staxx"),"Low",
     "Std"))</f>
        <v>Std</v>
      </c>
      <c r="AK116" s="6"/>
      <c r="AL116" s="6" t="str">
        <f>IF(Data!$AK116&lt;&gt;"",Data!$AK116,Data!$AJ116)</f>
        <v>Std</v>
      </c>
    </row>
    <row r="117" ht="12.0" customHeight="1">
      <c r="A117" s="6" t="s">
        <v>922</v>
      </c>
      <c r="B117" s="21" t="s">
        <v>234</v>
      </c>
      <c r="C117" s="6" t="s">
        <v>231</v>
      </c>
      <c r="D117" s="22" t="s">
        <v>150</v>
      </c>
      <c r="E117" s="6" t="s">
        <v>623</v>
      </c>
      <c r="F117" s="6" t="s">
        <v>922</v>
      </c>
      <c r="G117" s="23" t="str">
        <f t="array" ref="G117">INDEX(Family!$B$2:$B$69,MATCH(Data!$C117,Family!$A$2:$A$69,0))</f>
        <v>3 Ton MH LL Rider</v>
      </c>
      <c r="H117" s="6" t="s">
        <v>636</v>
      </c>
      <c r="I117" s="6" t="s">
        <v>636</v>
      </c>
      <c r="J117" s="6" t="s">
        <v>636</v>
      </c>
      <c r="K117" s="6" t="s">
        <v>18</v>
      </c>
      <c r="L117" s="6" t="s">
        <v>695</v>
      </c>
      <c r="M117" s="6" t="s">
        <v>150</v>
      </c>
      <c r="N117" s="6" t="s">
        <v>627</v>
      </c>
      <c r="O117" s="6" t="s">
        <v>150</v>
      </c>
      <c r="P117" s="6" t="s">
        <v>824</v>
      </c>
      <c r="Q117" s="6"/>
      <c r="R117" s="6" t="s">
        <v>825</v>
      </c>
      <c r="S117" s="6"/>
      <c r="T117" s="6"/>
      <c r="U117" s="23" t="str">
        <f>Data!$B117&amp;" "&amp;Data!$F117</f>
        <v>292 MPE060-VG</v>
      </c>
      <c r="V117" s="23" t="str">
        <f>Data!$U117</f>
        <v>292 MPE060-VG</v>
      </c>
      <c r="W117" s="23" t="str">
        <f>Data!$V117</f>
        <v>292 MPE060-VG</v>
      </c>
      <c r="X117" s="23" t="str">
        <f>Data!$W117</f>
        <v>292 MPE060-VG</v>
      </c>
      <c r="Y117" s="6" t="str">
        <f>CONCATENATE(Data!$C117,"_",Data!$AL117)</f>
        <v>Fam 342_Std</v>
      </c>
      <c r="Z117" s="22" t="str">
        <f t="array" ref="Z117">INDEX(Segment!$C$5:$C$89,MATCH(Data!$Y117,Segment!$B$5:$B$89,0))</f>
        <v>C3 - Standard and Premium</v>
      </c>
      <c r="AA117" s="6" t="s">
        <v>630</v>
      </c>
      <c r="AB117" s="6" t="s">
        <v>434</v>
      </c>
      <c r="AC117" s="24" t="s">
        <v>433</v>
      </c>
      <c r="AD117" s="24" t="s">
        <v>433</v>
      </c>
      <c r="AE117" s="6" t="s">
        <v>632</v>
      </c>
      <c r="AF117" s="6">
        <v>0.0</v>
      </c>
      <c r="AG117" s="6">
        <v>116.0</v>
      </c>
      <c r="AH117" s="6">
        <f>COUNTIFS(Data!$B$3:$B$305,Data!$B117)</f>
        <v>1</v>
      </c>
      <c r="AI117" s="6" t="str">
        <f>LEFT(Data!$B117,3)</f>
        <v>292</v>
      </c>
      <c r="AJ117" s="6" t="str">
        <f>IF(Data!$D117="Class 5 BT","BT",
     IF(OR(Data!$J117="Hangcha",Data!$J117="Ruyi",Data!$J117="Maximal",Data!$J117="Shanghai",Data!$J117="Staxx"),"Low",
     "Std"))</f>
        <v>Std</v>
      </c>
      <c r="AK117" s="6"/>
      <c r="AL117" s="6" t="str">
        <f>IF(Data!$AK117&lt;&gt;"",Data!$AK117,Data!$AJ117)</f>
        <v>Std</v>
      </c>
    </row>
    <row r="118" ht="12.0" customHeight="1">
      <c r="A118" s="6" t="s">
        <v>923</v>
      </c>
      <c r="B118" s="21" t="s">
        <v>235</v>
      </c>
      <c r="C118" s="6" t="s">
        <v>231</v>
      </c>
      <c r="D118" s="22" t="s">
        <v>150</v>
      </c>
      <c r="E118" s="6" t="s">
        <v>634</v>
      </c>
      <c r="F118" s="6" t="s">
        <v>923</v>
      </c>
      <c r="G118" s="23" t="str">
        <f t="array" ref="G118">INDEX(Family!$B$2:$B$69,MATCH(Data!$C118,Family!$A$2:$A$69,0))</f>
        <v>3 Ton MH LL Rider</v>
      </c>
      <c r="H118" s="6" t="s">
        <v>636</v>
      </c>
      <c r="I118" s="6" t="s">
        <v>636</v>
      </c>
      <c r="J118" s="6" t="s">
        <v>636</v>
      </c>
      <c r="K118" s="6" t="s">
        <v>18</v>
      </c>
      <c r="L118" s="6" t="s">
        <v>695</v>
      </c>
      <c r="M118" s="6" t="s">
        <v>150</v>
      </c>
      <c r="N118" s="6" t="s">
        <v>627</v>
      </c>
      <c r="O118" s="6" t="s">
        <v>150</v>
      </c>
      <c r="P118" s="6" t="s">
        <v>824</v>
      </c>
      <c r="Q118" s="6"/>
      <c r="R118" s="6" t="s">
        <v>825</v>
      </c>
      <c r="S118" s="6"/>
      <c r="T118" s="6"/>
      <c r="U118" s="23" t="str">
        <f>Data!$B118&amp;" "&amp;Data!$F118</f>
        <v>478 C60ZAC</v>
      </c>
      <c r="V118" s="23" t="str">
        <f>Data!$U118</f>
        <v>478 C60ZAC</v>
      </c>
      <c r="W118" s="23" t="str">
        <f>Data!$V118</f>
        <v>478 C60ZAC</v>
      </c>
      <c r="X118" s="23" t="str">
        <f>Data!$W118</f>
        <v>478 C60ZAC</v>
      </c>
      <c r="Y118" s="6" t="str">
        <f>CONCATENATE(Data!$C118,"_",Data!$AL118)</f>
        <v>Fam 342_Std</v>
      </c>
      <c r="Z118" s="22" t="str">
        <f t="array" ref="Z118">INDEX(Segment!$C$5:$C$89,MATCH(Data!$Y118,Segment!$B$5:$B$89,0))</f>
        <v>C3 - Standard and Premium</v>
      </c>
      <c r="AA118" s="6" t="s">
        <v>630</v>
      </c>
      <c r="AB118" s="6" t="s">
        <v>434</v>
      </c>
      <c r="AC118" s="24" t="s">
        <v>433</v>
      </c>
      <c r="AD118" s="24" t="s">
        <v>433</v>
      </c>
      <c r="AE118" s="6" t="s">
        <v>632</v>
      </c>
      <c r="AF118" s="6" t="s">
        <v>641</v>
      </c>
      <c r="AG118" s="6">
        <v>117.0</v>
      </c>
      <c r="AH118" s="6">
        <f>COUNTIFS(Data!$B$3:$B$305,Data!$B118)</f>
        <v>1</v>
      </c>
      <c r="AI118" s="6" t="str">
        <f>LEFT(Data!$B118,3)</f>
        <v>478</v>
      </c>
      <c r="AJ118" s="6" t="str">
        <f>IF(Data!$D118="Class 5 BT","BT",
     IF(OR(Data!$J118="Hangcha",Data!$J118="Ruyi",Data!$J118="Maximal",Data!$J118="Shanghai",Data!$J118="Staxx"),"Low",
     "Std"))</f>
        <v>Std</v>
      </c>
      <c r="AK118" s="6"/>
      <c r="AL118" s="6" t="str">
        <f>IF(Data!$AK118&lt;&gt;"",Data!$AK118,Data!$AJ118)</f>
        <v>Std</v>
      </c>
    </row>
    <row r="119" ht="12.0" customHeight="1">
      <c r="A119" s="6" t="s">
        <v>924</v>
      </c>
      <c r="B119" s="21" t="s">
        <v>236</v>
      </c>
      <c r="C119" s="6" t="s">
        <v>231</v>
      </c>
      <c r="D119" s="22" t="s">
        <v>150</v>
      </c>
      <c r="E119" s="6" t="s">
        <v>623</v>
      </c>
      <c r="F119" s="6" t="s">
        <v>925</v>
      </c>
      <c r="G119" s="23" t="str">
        <f t="array" ref="G119">INDEX(Family!$B$2:$B$69,MATCH(Data!$C119,Family!$A$2:$A$69,0))</f>
        <v>3 Ton MH LL Rider</v>
      </c>
      <c r="H119" s="6" t="s">
        <v>636</v>
      </c>
      <c r="I119" s="6" t="s">
        <v>636</v>
      </c>
      <c r="J119" s="6" t="s">
        <v>636</v>
      </c>
      <c r="K119" s="6" t="s">
        <v>18</v>
      </c>
      <c r="L119" s="6" t="s">
        <v>695</v>
      </c>
      <c r="M119" s="6" t="s">
        <v>150</v>
      </c>
      <c r="N119" s="6" t="s">
        <v>627</v>
      </c>
      <c r="O119" s="6" t="s">
        <v>150</v>
      </c>
      <c r="P119" s="6" t="s">
        <v>824</v>
      </c>
      <c r="Q119" s="6"/>
      <c r="R119" s="6" t="s">
        <v>825</v>
      </c>
      <c r="S119" s="6"/>
      <c r="T119" s="6"/>
      <c r="U119" s="23" t="str">
        <f>Data!$B119&amp;" "&amp;Data!$F119</f>
        <v>896 MPE060-F</v>
      </c>
      <c r="V119" s="23" t="str">
        <f>Data!$U119</f>
        <v>896 MPE060-F</v>
      </c>
      <c r="W119" s="23" t="str">
        <f>Data!$V119</f>
        <v>896 MPE060-F</v>
      </c>
      <c r="X119" s="23" t="str">
        <f>Data!$W119</f>
        <v>896 MPE060-F</v>
      </c>
      <c r="Y119" s="6" t="str">
        <f>CONCATENATE(Data!$C119,"_",Data!$AL119)</f>
        <v>Fam 342_Std</v>
      </c>
      <c r="Z119" s="22" t="str">
        <f t="array" ref="Z119">INDEX(Segment!$C$5:$C$89,MATCH(Data!$Y119,Segment!$B$5:$B$89,0))</f>
        <v>C3 - Standard and Premium</v>
      </c>
      <c r="AA119" s="6" t="s">
        <v>630</v>
      </c>
      <c r="AB119" s="6" t="s">
        <v>434</v>
      </c>
      <c r="AC119" s="24" t="s">
        <v>433</v>
      </c>
      <c r="AD119" s="24" t="s">
        <v>433</v>
      </c>
      <c r="AE119" s="6" t="s">
        <v>632</v>
      </c>
      <c r="AF119" s="6">
        <v>0.0</v>
      </c>
      <c r="AG119" s="6">
        <v>118.0</v>
      </c>
      <c r="AH119" s="6">
        <f>COUNTIFS(Data!$B$3:$B$305,Data!$B119)</f>
        <v>1</v>
      </c>
      <c r="AI119" s="6" t="str">
        <f>LEFT(Data!$B119,3)</f>
        <v>896</v>
      </c>
      <c r="AJ119" s="6" t="str">
        <f>IF(Data!$D119="Class 5 BT","BT",
     IF(OR(Data!$J119="Hangcha",Data!$J119="Ruyi",Data!$J119="Maximal",Data!$J119="Shanghai",Data!$J119="Staxx"),"Low",
     "Std"))</f>
        <v>Std</v>
      </c>
      <c r="AK119" s="6"/>
      <c r="AL119" s="6" t="str">
        <f>IF(Data!$AK119&lt;&gt;"",Data!$AK119,Data!$AJ119)</f>
        <v>Std</v>
      </c>
    </row>
    <row r="120" ht="12.0" customHeight="1">
      <c r="A120" s="6" t="s">
        <v>926</v>
      </c>
      <c r="B120" s="21" t="s">
        <v>237</v>
      </c>
      <c r="C120" s="6" t="s">
        <v>231</v>
      </c>
      <c r="D120" s="22" t="s">
        <v>150</v>
      </c>
      <c r="E120" s="6" t="s">
        <v>623</v>
      </c>
      <c r="F120" s="6" t="s">
        <v>926</v>
      </c>
      <c r="G120" s="23" t="str">
        <f t="array" ref="G120">INDEX(Family!$B$2:$B$69,MATCH(Data!$C120,Family!$A$2:$A$69,0))</f>
        <v>3 Ton MH LL Rider</v>
      </c>
      <c r="H120" s="6" t="s">
        <v>636</v>
      </c>
      <c r="I120" s="6" t="s">
        <v>636</v>
      </c>
      <c r="J120" s="6" t="s">
        <v>636</v>
      </c>
      <c r="K120" s="6" t="s">
        <v>18</v>
      </c>
      <c r="L120" s="6" t="s">
        <v>695</v>
      </c>
      <c r="M120" s="6" t="s">
        <v>150</v>
      </c>
      <c r="N120" s="6" t="s">
        <v>627</v>
      </c>
      <c r="O120" s="6" t="s">
        <v>150</v>
      </c>
      <c r="P120" s="6" t="s">
        <v>824</v>
      </c>
      <c r="Q120" s="6"/>
      <c r="R120" s="6" t="s">
        <v>825</v>
      </c>
      <c r="S120" s="6"/>
      <c r="T120" s="6"/>
      <c r="U120" s="23" t="str">
        <f>Data!$B120&amp;" "&amp;Data!$F120</f>
        <v>904 MPC060LE</v>
      </c>
      <c r="V120" s="23" t="str">
        <f>Data!$U120</f>
        <v>904 MPC060LE</v>
      </c>
      <c r="W120" s="23" t="str">
        <f>Data!$V120</f>
        <v>904 MPC060LE</v>
      </c>
      <c r="X120" s="23" t="str">
        <f>Data!$W120</f>
        <v>904 MPC060LE</v>
      </c>
      <c r="Y120" s="6" t="str">
        <f>CONCATENATE(Data!$C120,"_",Data!$AL120)</f>
        <v>Fam 342_Std</v>
      </c>
      <c r="Z120" s="22" t="str">
        <f t="array" ref="Z120">INDEX(Segment!$C$5:$C$89,MATCH(Data!$Y120,Segment!$B$5:$B$89,0))</f>
        <v>C3 - Standard and Premium</v>
      </c>
      <c r="AA120" s="6" t="s">
        <v>630</v>
      </c>
      <c r="AB120" s="6" t="s">
        <v>434</v>
      </c>
      <c r="AC120" s="24" t="s">
        <v>433</v>
      </c>
      <c r="AD120" s="24" t="s">
        <v>433</v>
      </c>
      <c r="AE120" s="6" t="s">
        <v>632</v>
      </c>
      <c r="AF120" s="6" t="s">
        <v>641</v>
      </c>
      <c r="AG120" s="6">
        <v>119.0</v>
      </c>
      <c r="AH120" s="6">
        <f>COUNTIFS(Data!$B$3:$B$305,Data!$B120)</f>
        <v>1</v>
      </c>
      <c r="AI120" s="6" t="str">
        <f>LEFT(Data!$B120,3)</f>
        <v>904</v>
      </c>
      <c r="AJ120" s="6" t="str">
        <f>IF(Data!$D120="Class 5 BT","BT",
     IF(OR(Data!$J120="Hangcha",Data!$J120="Ruyi",Data!$J120="Maximal",Data!$J120="Shanghai",Data!$J120="Staxx"),"Low",
     "Std"))</f>
        <v>Std</v>
      </c>
      <c r="AK120" s="6"/>
      <c r="AL120" s="6" t="str">
        <f>IF(Data!$AK120&lt;&gt;"",Data!$AK120,Data!$AJ120)</f>
        <v>Std</v>
      </c>
    </row>
    <row r="121" ht="12.0" customHeight="1">
      <c r="A121" s="6" t="s">
        <v>927</v>
      </c>
      <c r="B121" s="21" t="s">
        <v>239</v>
      </c>
      <c r="C121" s="6" t="s">
        <v>238</v>
      </c>
      <c r="D121" s="22" t="s">
        <v>150</v>
      </c>
      <c r="E121" s="6" t="s">
        <v>623</v>
      </c>
      <c r="F121" s="6" t="s">
        <v>928</v>
      </c>
      <c r="G121" s="23" t="str">
        <f t="array" ref="G121">INDEX(Family!$B$2:$B$69,MATCH(Data!$C121,Family!$A$2:$A$69,0))</f>
        <v>2-3 Ton MH LL Platfm</v>
      </c>
      <c r="H121" s="6" t="s">
        <v>636</v>
      </c>
      <c r="I121" s="6" t="s">
        <v>636</v>
      </c>
      <c r="J121" s="6" t="s">
        <v>636</v>
      </c>
      <c r="K121" s="6" t="s">
        <v>18</v>
      </c>
      <c r="L121" s="6" t="s">
        <v>695</v>
      </c>
      <c r="M121" s="6" t="s">
        <v>150</v>
      </c>
      <c r="N121" s="6" t="s">
        <v>627</v>
      </c>
      <c r="O121" s="6" t="s">
        <v>150</v>
      </c>
      <c r="P121" s="6" t="s">
        <v>824</v>
      </c>
      <c r="Q121" s="6"/>
      <c r="R121" s="6" t="s">
        <v>825</v>
      </c>
      <c r="S121" s="6"/>
      <c r="T121" s="6"/>
      <c r="U121" s="23" t="str">
        <f>Data!$B121&amp;" "&amp;Data!$F121</f>
        <v>828 MLW</v>
      </c>
      <c r="V121" s="23" t="str">
        <f>Data!$U121</f>
        <v>828 MLW</v>
      </c>
      <c r="W121" s="23" t="str">
        <f>Data!$V121</f>
        <v>828 MLW</v>
      </c>
      <c r="X121" s="23" t="str">
        <f>Data!$W121</f>
        <v>828 MLW</v>
      </c>
      <c r="Y121" s="6" t="str">
        <f>CONCATENATE(Data!$C121,"_",Data!$AL121)</f>
        <v>Fam 345_Std</v>
      </c>
      <c r="Z121" s="22" t="str">
        <f t="array" ref="Z121">INDEX(Segment!$C$5:$C$89,MATCH(Data!$Y121,Segment!$B$5:$B$89,0))</f>
        <v>C3 - Standard and Premium</v>
      </c>
      <c r="AA121" s="6" t="s">
        <v>630</v>
      </c>
      <c r="AB121" s="6" t="s">
        <v>434</v>
      </c>
      <c r="AC121" s="24" t="s">
        <v>433</v>
      </c>
      <c r="AD121" s="24" t="s">
        <v>433</v>
      </c>
      <c r="AE121" s="6" t="s">
        <v>632</v>
      </c>
      <c r="AF121" s="6" t="s">
        <v>641</v>
      </c>
      <c r="AG121" s="6">
        <v>120.0</v>
      </c>
      <c r="AH121" s="6">
        <f>COUNTIFS(Data!$B$3:$B$305,Data!$B121)</f>
        <v>1</v>
      </c>
      <c r="AI121" s="6" t="str">
        <f>LEFT(Data!$B121,3)</f>
        <v>828</v>
      </c>
      <c r="AJ121" s="6" t="str">
        <f>IF(Data!$D121="Class 5 BT","BT",
     IF(OR(Data!$J121="Hangcha",Data!$J121="Ruyi",Data!$J121="Maximal",Data!$J121="Shanghai",Data!$J121="Staxx"),"Low",
     "Std"))</f>
        <v>Std</v>
      </c>
      <c r="AK121" s="6"/>
      <c r="AL121" s="6" t="str">
        <f>IF(Data!$AK121&lt;&gt;"",Data!$AK121,Data!$AJ121)</f>
        <v>Std</v>
      </c>
    </row>
    <row r="122" ht="12.0" customHeight="1">
      <c r="A122" s="6" t="s">
        <v>929</v>
      </c>
      <c r="B122" s="21" t="s">
        <v>241</v>
      </c>
      <c r="C122" s="6" t="s">
        <v>240</v>
      </c>
      <c r="D122" s="22" t="s">
        <v>150</v>
      </c>
      <c r="E122" s="6" t="s">
        <v>634</v>
      </c>
      <c r="F122" s="6" t="s">
        <v>930</v>
      </c>
      <c r="G122" s="23" t="str">
        <f t="array" ref="G122">INDEX(Family!$B$2:$B$69,MATCH(Data!$C122,Family!$A$2:$A$69,0))</f>
        <v>3-4 Ton MH LL Walkie</v>
      </c>
      <c r="H122" s="6" t="s">
        <v>636</v>
      </c>
      <c r="I122" s="6" t="s">
        <v>636</v>
      </c>
      <c r="J122" s="6" t="s">
        <v>636</v>
      </c>
      <c r="K122" s="6" t="s">
        <v>18</v>
      </c>
      <c r="L122" s="6" t="s">
        <v>695</v>
      </c>
      <c r="M122" s="6" t="s">
        <v>150</v>
      </c>
      <c r="N122" s="6" t="s">
        <v>627</v>
      </c>
      <c r="O122" s="6" t="s">
        <v>150</v>
      </c>
      <c r="P122" s="6" t="s">
        <v>824</v>
      </c>
      <c r="Q122" s="6"/>
      <c r="R122" s="6" t="s">
        <v>825</v>
      </c>
      <c r="S122" s="6"/>
      <c r="T122" s="6"/>
      <c r="U122" s="23" t="str">
        <f>Data!$B122&amp;" "&amp;Data!$F122</f>
        <v>135 W60-80XT</v>
      </c>
      <c r="V122" s="23" t="str">
        <f>Data!$U122</f>
        <v>135 W60-80XT</v>
      </c>
      <c r="W122" s="23" t="str">
        <f>Data!$V122</f>
        <v>135 W60-80XT</v>
      </c>
      <c r="X122" s="23" t="str">
        <f>Data!$W122</f>
        <v>135 W60-80XT</v>
      </c>
      <c r="Y122" s="6" t="str">
        <f>CONCATENATE(Data!$C122,"_",Data!$AL122)</f>
        <v>Fam 350_Std</v>
      </c>
      <c r="Z122" s="22" t="str">
        <f t="array" ref="Z122">INDEX(Segment!$C$5:$C$89,MATCH(Data!$Y122,Segment!$B$5:$B$89,0))</f>
        <v>C3 - Standard and Premium</v>
      </c>
      <c r="AA122" s="6" t="s">
        <v>630</v>
      </c>
      <c r="AB122" s="6" t="s">
        <v>434</v>
      </c>
      <c r="AC122" s="24" t="s">
        <v>433</v>
      </c>
      <c r="AD122" s="24" t="s">
        <v>433</v>
      </c>
      <c r="AE122" s="6" t="s">
        <v>632</v>
      </c>
      <c r="AF122" s="6" t="s">
        <v>641</v>
      </c>
      <c r="AG122" s="6">
        <v>121.0</v>
      </c>
      <c r="AH122" s="6">
        <f>COUNTIFS(Data!$B$3:$B$305,Data!$B122)</f>
        <v>1</v>
      </c>
      <c r="AI122" s="6" t="str">
        <f>LEFT(Data!$B122,3)</f>
        <v>135</v>
      </c>
      <c r="AJ122" s="6" t="str">
        <f>IF(Data!$D122="Class 5 BT","BT",
     IF(OR(Data!$J122="Hangcha",Data!$J122="Ruyi",Data!$J122="Maximal",Data!$J122="Shanghai",Data!$J122="Staxx"),"Low",
     "Std"))</f>
        <v>Std</v>
      </c>
      <c r="AK122" s="6"/>
      <c r="AL122" s="6" t="str">
        <f>IF(Data!$AK122&lt;&gt;"",Data!$AK122,Data!$AJ122)</f>
        <v>Std</v>
      </c>
    </row>
    <row r="123" ht="12.0" customHeight="1">
      <c r="A123" s="6" t="s">
        <v>931</v>
      </c>
      <c r="B123" s="21" t="s">
        <v>242</v>
      </c>
      <c r="C123" s="6" t="s">
        <v>240</v>
      </c>
      <c r="D123" s="22" t="s">
        <v>150</v>
      </c>
      <c r="E123" s="6" t="s">
        <v>634</v>
      </c>
      <c r="F123" s="6" t="s">
        <v>931</v>
      </c>
      <c r="G123" s="23" t="str">
        <f t="array" ref="G123">INDEX(Family!$B$2:$B$69,MATCH(Data!$C123,Family!$A$2:$A$69,0))</f>
        <v>3-4 Ton MH LL Walkie</v>
      </c>
      <c r="H123" s="6" t="s">
        <v>636</v>
      </c>
      <c r="I123" s="6" t="s">
        <v>636</v>
      </c>
      <c r="J123" s="6" t="s">
        <v>636</v>
      </c>
      <c r="K123" s="6" t="s">
        <v>18</v>
      </c>
      <c r="L123" s="6" t="s">
        <v>695</v>
      </c>
      <c r="M123" s="6" t="s">
        <v>150</v>
      </c>
      <c r="N123" s="6" t="s">
        <v>627</v>
      </c>
      <c r="O123" s="6" t="s">
        <v>150</v>
      </c>
      <c r="P123" s="6" t="s">
        <v>824</v>
      </c>
      <c r="Q123" s="6"/>
      <c r="R123" s="6" t="s">
        <v>825</v>
      </c>
      <c r="S123" s="6"/>
      <c r="T123" s="6"/>
      <c r="U123" s="23" t="str">
        <f>Data!$B123&amp;" "&amp;Data!$F123</f>
        <v>229 W65Z</v>
      </c>
      <c r="V123" s="23" t="str">
        <f>Data!$U123</f>
        <v>229 W65Z</v>
      </c>
      <c r="W123" s="23" t="str">
        <f>Data!$V123</f>
        <v>229 W65Z</v>
      </c>
      <c r="X123" s="23" t="str">
        <f>Data!$W123</f>
        <v>229 W65Z</v>
      </c>
      <c r="Y123" s="6" t="str">
        <f>CONCATENATE(Data!$C123,"_",Data!$AL123)</f>
        <v>Fam 350_Std</v>
      </c>
      <c r="Z123" s="22" t="str">
        <f t="array" ref="Z123">INDEX(Segment!$C$5:$C$89,MATCH(Data!$Y123,Segment!$B$5:$B$89,0))</f>
        <v>C3 - Standard and Premium</v>
      </c>
      <c r="AA123" s="6" t="s">
        <v>630</v>
      </c>
      <c r="AB123" s="6" t="s">
        <v>434</v>
      </c>
      <c r="AC123" s="24" t="s">
        <v>433</v>
      </c>
      <c r="AD123" s="24" t="s">
        <v>433</v>
      </c>
      <c r="AE123" s="6" t="s">
        <v>632</v>
      </c>
      <c r="AF123" s="6" t="s">
        <v>641</v>
      </c>
      <c r="AG123" s="6">
        <v>122.0</v>
      </c>
      <c r="AH123" s="6">
        <f>COUNTIFS(Data!$B$3:$B$305,Data!$B123)</f>
        <v>1</v>
      </c>
      <c r="AI123" s="6" t="str">
        <f>LEFT(Data!$B123,3)</f>
        <v>229</v>
      </c>
      <c r="AJ123" s="6" t="str">
        <f>IF(Data!$D123="Class 5 BT","BT",
     IF(OR(Data!$J123="Hangcha",Data!$J123="Ruyi",Data!$J123="Maximal",Data!$J123="Shanghai",Data!$J123="Staxx"),"Low",
     "Std"))</f>
        <v>Std</v>
      </c>
      <c r="AK123" s="6"/>
      <c r="AL123" s="6" t="str">
        <f>IF(Data!$AK123&lt;&gt;"",Data!$AK123,Data!$AJ123)</f>
        <v>Std</v>
      </c>
    </row>
    <row r="124" ht="12.0" customHeight="1">
      <c r="A124" s="6" t="s">
        <v>932</v>
      </c>
      <c r="B124" s="21" t="s">
        <v>243</v>
      </c>
      <c r="C124" s="6" t="s">
        <v>240</v>
      </c>
      <c r="D124" s="22" t="s">
        <v>150</v>
      </c>
      <c r="E124" s="6" t="s">
        <v>623</v>
      </c>
      <c r="F124" s="6" t="s">
        <v>933</v>
      </c>
      <c r="G124" s="23" t="str">
        <f t="array" ref="G124">INDEX(Family!$B$2:$B$69,MATCH(Data!$C124,Family!$A$2:$A$69,0))</f>
        <v>3-4 Ton MH LL Walkie</v>
      </c>
      <c r="H124" s="6" t="s">
        <v>636</v>
      </c>
      <c r="I124" s="6" t="s">
        <v>636</v>
      </c>
      <c r="J124" s="6" t="s">
        <v>636</v>
      </c>
      <c r="K124" s="6" t="s">
        <v>18</v>
      </c>
      <c r="L124" s="6" t="s">
        <v>695</v>
      </c>
      <c r="M124" s="6" t="s">
        <v>150</v>
      </c>
      <c r="N124" s="6" t="s">
        <v>627</v>
      </c>
      <c r="O124" s="6" t="s">
        <v>150</v>
      </c>
      <c r="P124" s="6" t="s">
        <v>824</v>
      </c>
      <c r="Q124" s="6"/>
      <c r="R124" s="6" t="s">
        <v>825</v>
      </c>
      <c r="S124" s="6"/>
      <c r="T124" s="6"/>
      <c r="U124" s="23" t="str">
        <f>Data!$B124&amp;" "&amp;Data!$F124</f>
        <v>894 MPW065-E</v>
      </c>
      <c r="V124" s="23" t="str">
        <f>Data!$U124</f>
        <v>894 MPW065-E</v>
      </c>
      <c r="W124" s="23" t="str">
        <f>Data!$V124</f>
        <v>894 MPW065-E</v>
      </c>
      <c r="X124" s="23" t="str">
        <f>Data!$W124</f>
        <v>894 MPW065-E</v>
      </c>
      <c r="Y124" s="6" t="str">
        <f>CONCATENATE(Data!$C124,"_",Data!$AL124)</f>
        <v>Fam 350_Std</v>
      </c>
      <c r="Z124" s="22" t="str">
        <f t="array" ref="Z124">INDEX(Segment!$C$5:$C$89,MATCH(Data!$Y124,Segment!$B$5:$B$89,0))</f>
        <v>C3 - Standard and Premium</v>
      </c>
      <c r="AA124" s="6" t="s">
        <v>630</v>
      </c>
      <c r="AB124" s="6" t="s">
        <v>434</v>
      </c>
      <c r="AC124" s="24" t="s">
        <v>433</v>
      </c>
      <c r="AD124" s="24" t="s">
        <v>433</v>
      </c>
      <c r="AE124" s="6" t="s">
        <v>632</v>
      </c>
      <c r="AF124" s="6" t="s">
        <v>641</v>
      </c>
      <c r="AG124" s="6">
        <v>123.0</v>
      </c>
      <c r="AH124" s="6">
        <f>COUNTIFS(Data!$B$3:$B$305,Data!$B124)</f>
        <v>1</v>
      </c>
      <c r="AI124" s="6" t="str">
        <f>LEFT(Data!$B124,3)</f>
        <v>894</v>
      </c>
      <c r="AJ124" s="6" t="str">
        <f>IF(Data!$D124="Class 5 BT","BT",
     IF(OR(Data!$J124="Hangcha",Data!$J124="Ruyi",Data!$J124="Maximal",Data!$J124="Shanghai",Data!$J124="Staxx"),"Low",
     "Std"))</f>
        <v>Std</v>
      </c>
      <c r="AK124" s="6"/>
      <c r="AL124" s="6" t="str">
        <f>IF(Data!$AK124&lt;&gt;"",Data!$AK124,Data!$AJ124)</f>
        <v>Std</v>
      </c>
    </row>
    <row r="125" ht="12.0" customHeight="1">
      <c r="A125" s="6" t="s">
        <v>934</v>
      </c>
      <c r="B125" s="21" t="s">
        <v>245</v>
      </c>
      <c r="C125" s="6" t="s">
        <v>244</v>
      </c>
      <c r="D125" s="22" t="s">
        <v>150</v>
      </c>
      <c r="E125" s="6" t="s">
        <v>634</v>
      </c>
      <c r="F125" s="6" t="s">
        <v>934</v>
      </c>
      <c r="G125" s="23" t="str">
        <f t="array" ref="G125">INDEX(Family!$B$2:$B$69,MATCH(Data!$C125,Family!$A$2:$A$69,0))</f>
        <v>3 Ton MH LL Walkie</v>
      </c>
      <c r="H125" s="6" t="s">
        <v>636</v>
      </c>
      <c r="I125" s="6" t="s">
        <v>636</v>
      </c>
      <c r="J125" s="6" t="s">
        <v>636</v>
      </c>
      <c r="K125" s="6" t="s">
        <v>18</v>
      </c>
      <c r="L125" s="6" t="s">
        <v>695</v>
      </c>
      <c r="M125" s="6" t="s">
        <v>150</v>
      </c>
      <c r="N125" s="6" t="s">
        <v>627</v>
      </c>
      <c r="O125" s="6" t="s">
        <v>150</v>
      </c>
      <c r="P125" s="6" t="s">
        <v>824</v>
      </c>
      <c r="Q125" s="6"/>
      <c r="R125" s="6" t="s">
        <v>825</v>
      </c>
      <c r="S125" s="6"/>
      <c r="T125" s="6"/>
      <c r="U125" s="23" t="str">
        <f>Data!$B125&amp;" "&amp;Data!$F125</f>
        <v>231 W60Z</v>
      </c>
      <c r="V125" s="23" t="str">
        <f>Data!$U125</f>
        <v>231 W60Z</v>
      </c>
      <c r="W125" s="23" t="str">
        <f>Data!$V125</f>
        <v>231 W60Z</v>
      </c>
      <c r="X125" s="23" t="str">
        <f>Data!$W125</f>
        <v>231 W60Z</v>
      </c>
      <c r="Y125" s="6" t="str">
        <f>CONCATENATE(Data!$C125,"_",Data!$AL125)</f>
        <v>Fam 351_Std</v>
      </c>
      <c r="Z125" s="22" t="str">
        <f t="array" ref="Z125">INDEX(Segment!$C$5:$C$89,MATCH(Data!$Y125,Segment!$B$5:$B$89,0))</f>
        <v>C3 - Standard and Premium</v>
      </c>
      <c r="AA125" s="6" t="s">
        <v>630</v>
      </c>
      <c r="AB125" s="6" t="s">
        <v>434</v>
      </c>
      <c r="AC125" s="24" t="s">
        <v>433</v>
      </c>
      <c r="AD125" s="24" t="s">
        <v>433</v>
      </c>
      <c r="AE125" s="6" t="s">
        <v>632</v>
      </c>
      <c r="AF125" s="6">
        <v>0.0</v>
      </c>
      <c r="AG125" s="6">
        <v>124.0</v>
      </c>
      <c r="AH125" s="6">
        <f>COUNTIFS(Data!$B$3:$B$305,Data!$B125)</f>
        <v>1</v>
      </c>
      <c r="AI125" s="6" t="str">
        <f>LEFT(Data!$B125,3)</f>
        <v>231</v>
      </c>
      <c r="AJ125" s="6" t="str">
        <f>IF(Data!$D125="Class 5 BT","BT",
     IF(OR(Data!$J125="Hangcha",Data!$J125="Ruyi",Data!$J125="Maximal",Data!$J125="Shanghai",Data!$J125="Staxx"),"Low",
     "Std"))</f>
        <v>Std</v>
      </c>
      <c r="AK125" s="6"/>
      <c r="AL125" s="6" t="str">
        <f>IF(Data!$AK125&lt;&gt;"",Data!$AK125,Data!$AJ125)</f>
        <v>Std</v>
      </c>
    </row>
    <row r="126" ht="12.0" customHeight="1">
      <c r="A126" s="6" t="s">
        <v>935</v>
      </c>
      <c r="B126" s="21" t="s">
        <v>246</v>
      </c>
      <c r="C126" s="6" t="s">
        <v>244</v>
      </c>
      <c r="D126" s="22" t="s">
        <v>150</v>
      </c>
      <c r="E126" s="6" t="s">
        <v>623</v>
      </c>
      <c r="F126" s="6" t="s">
        <v>935</v>
      </c>
      <c r="G126" s="23" t="str">
        <f t="array" ref="G126">INDEX(Family!$B$2:$B$69,MATCH(Data!$C126,Family!$A$2:$A$69,0))</f>
        <v>3 Ton MH LL Walkie</v>
      </c>
      <c r="H126" s="6" t="s">
        <v>636</v>
      </c>
      <c r="I126" s="6" t="s">
        <v>636</v>
      </c>
      <c r="J126" s="6" t="s">
        <v>636</v>
      </c>
      <c r="K126" s="6" t="s">
        <v>18</v>
      </c>
      <c r="L126" s="6" t="s">
        <v>695</v>
      </c>
      <c r="M126" s="6" t="s">
        <v>150</v>
      </c>
      <c r="N126" s="6" t="s">
        <v>627</v>
      </c>
      <c r="O126" s="6" t="s">
        <v>150</v>
      </c>
      <c r="P126" s="6" t="s">
        <v>824</v>
      </c>
      <c r="Q126" s="6"/>
      <c r="R126" s="6" t="s">
        <v>825</v>
      </c>
      <c r="S126" s="6"/>
      <c r="T126" s="6"/>
      <c r="U126" s="23" t="str">
        <f>Data!$B126&amp;" "&amp;Data!$F126</f>
        <v>897 MPW060E</v>
      </c>
      <c r="V126" s="23" t="str">
        <f>Data!$U126</f>
        <v>897 MPW060E</v>
      </c>
      <c r="W126" s="23" t="str">
        <f>Data!$V126</f>
        <v>897 MPW060E</v>
      </c>
      <c r="X126" s="23" t="str">
        <f>Data!$W126</f>
        <v>897 MPW060E</v>
      </c>
      <c r="Y126" s="6" t="str">
        <f>CONCATENATE(Data!$C126,"_",Data!$AL126)</f>
        <v>Fam 351_Std</v>
      </c>
      <c r="Z126" s="22" t="str">
        <f t="array" ref="Z126">INDEX(Segment!$C$5:$C$89,MATCH(Data!$Y126,Segment!$B$5:$B$89,0))</f>
        <v>C3 - Standard and Premium</v>
      </c>
      <c r="AA126" s="6" t="s">
        <v>630</v>
      </c>
      <c r="AB126" s="6" t="s">
        <v>434</v>
      </c>
      <c r="AC126" s="24" t="s">
        <v>433</v>
      </c>
      <c r="AD126" s="24" t="s">
        <v>433</v>
      </c>
      <c r="AE126" s="6" t="s">
        <v>632</v>
      </c>
      <c r="AF126" s="6">
        <v>0.0</v>
      </c>
      <c r="AG126" s="6">
        <v>125.0</v>
      </c>
      <c r="AH126" s="6">
        <f>COUNTIFS(Data!$B$3:$B$305,Data!$B126)</f>
        <v>1</v>
      </c>
      <c r="AI126" s="6" t="str">
        <f>LEFT(Data!$B126,3)</f>
        <v>897</v>
      </c>
      <c r="AJ126" s="6" t="str">
        <f>IF(Data!$D126="Class 5 BT","BT",
     IF(OR(Data!$J126="Hangcha",Data!$J126="Ruyi",Data!$J126="Maximal",Data!$J126="Shanghai",Data!$J126="Staxx"),"Low",
     "Std"))</f>
        <v>Std</v>
      </c>
      <c r="AK126" s="6"/>
      <c r="AL126" s="6" t="str">
        <f>IF(Data!$AK126&lt;&gt;"",Data!$AK126,Data!$AJ126)</f>
        <v>Std</v>
      </c>
    </row>
    <row r="127" ht="12.0" customHeight="1">
      <c r="A127" s="6" t="s">
        <v>936</v>
      </c>
      <c r="B127" s="21" t="s">
        <v>248</v>
      </c>
      <c r="C127" s="6" t="s">
        <v>247</v>
      </c>
      <c r="D127" s="22" t="s">
        <v>150</v>
      </c>
      <c r="E127" s="6" t="s">
        <v>634</v>
      </c>
      <c r="F127" s="6" t="s">
        <v>936</v>
      </c>
      <c r="G127" s="23" t="str">
        <f t="array" ref="G127">INDEX(Family!$B$2:$B$69,MATCH(Data!$C127,Family!$A$2:$A$69,0))</f>
        <v>4 Ton MH LL Walkie</v>
      </c>
      <c r="H127" s="6" t="s">
        <v>636</v>
      </c>
      <c r="I127" s="6" t="s">
        <v>636</v>
      </c>
      <c r="J127" s="6" t="s">
        <v>636</v>
      </c>
      <c r="K127" s="6" t="s">
        <v>18</v>
      </c>
      <c r="L127" s="6" t="s">
        <v>695</v>
      </c>
      <c r="M127" s="6" t="s">
        <v>150</v>
      </c>
      <c r="N127" s="6" t="s">
        <v>627</v>
      </c>
      <c r="O127" s="6" t="s">
        <v>150</v>
      </c>
      <c r="P127" s="6" t="s">
        <v>824</v>
      </c>
      <c r="Q127" s="6"/>
      <c r="R127" s="6" t="s">
        <v>825</v>
      </c>
      <c r="S127" s="6"/>
      <c r="T127" s="6"/>
      <c r="U127" s="23" t="str">
        <f>Data!$B127&amp;" "&amp;Data!$F127</f>
        <v>234 W80Z</v>
      </c>
      <c r="V127" s="23" t="str">
        <f>Data!$U127</f>
        <v>234 W80Z</v>
      </c>
      <c r="W127" s="23" t="str">
        <f>Data!$V127</f>
        <v>234 W80Z</v>
      </c>
      <c r="X127" s="23" t="str">
        <f>Data!$W127</f>
        <v>234 W80Z</v>
      </c>
      <c r="Y127" s="6" t="str">
        <f>CONCATENATE(Data!$C127,"_",Data!$AL127)</f>
        <v>Fam 352_Std</v>
      </c>
      <c r="Z127" s="22" t="str">
        <f t="array" ref="Z127">INDEX(Segment!$C$5:$C$89,MATCH(Data!$Y127,Segment!$B$5:$B$89,0))</f>
        <v>C3 - Standard and Premium</v>
      </c>
      <c r="AA127" s="6" t="s">
        <v>630</v>
      </c>
      <c r="AB127" s="6" t="s">
        <v>434</v>
      </c>
      <c r="AC127" s="24" t="s">
        <v>433</v>
      </c>
      <c r="AD127" s="24" t="s">
        <v>433</v>
      </c>
      <c r="AE127" s="6" t="s">
        <v>632</v>
      </c>
      <c r="AF127" s="6">
        <v>0.0</v>
      </c>
      <c r="AG127" s="6">
        <v>126.0</v>
      </c>
      <c r="AH127" s="6">
        <f>COUNTIFS(Data!$B$3:$B$305,Data!$B127)</f>
        <v>1</v>
      </c>
      <c r="AI127" s="6" t="str">
        <f>LEFT(Data!$B127,3)</f>
        <v>234</v>
      </c>
      <c r="AJ127" s="6" t="str">
        <f>IF(Data!$D127="Class 5 BT","BT",
     IF(OR(Data!$J127="Hangcha",Data!$J127="Ruyi",Data!$J127="Maximal",Data!$J127="Shanghai",Data!$J127="Staxx"),"Low",
     "Std"))</f>
        <v>Std</v>
      </c>
      <c r="AK127" s="6"/>
      <c r="AL127" s="6" t="str">
        <f>IF(Data!$AK127&lt;&gt;"",Data!$AK127,Data!$AJ127)</f>
        <v>Std</v>
      </c>
    </row>
    <row r="128" ht="12.0" customHeight="1">
      <c r="A128" s="6" t="s">
        <v>937</v>
      </c>
      <c r="B128" s="21" t="s">
        <v>249</v>
      </c>
      <c r="C128" s="6" t="s">
        <v>247</v>
      </c>
      <c r="D128" s="22" t="s">
        <v>150</v>
      </c>
      <c r="E128" s="6" t="s">
        <v>623</v>
      </c>
      <c r="F128" s="6" t="s">
        <v>938</v>
      </c>
      <c r="G128" s="23" t="str">
        <f t="array" ref="G128">INDEX(Family!$B$2:$B$69,MATCH(Data!$C128,Family!$A$2:$A$69,0))</f>
        <v>4 Ton MH LL Walkie</v>
      </c>
      <c r="H128" s="6" t="s">
        <v>636</v>
      </c>
      <c r="I128" s="6" t="s">
        <v>636</v>
      </c>
      <c r="J128" s="6" t="s">
        <v>636</v>
      </c>
      <c r="K128" s="6" t="s">
        <v>18</v>
      </c>
      <c r="L128" s="6" t="s">
        <v>695</v>
      </c>
      <c r="M128" s="6" t="s">
        <v>150</v>
      </c>
      <c r="N128" s="6" t="s">
        <v>627</v>
      </c>
      <c r="O128" s="6" t="s">
        <v>150</v>
      </c>
      <c r="P128" s="6" t="s">
        <v>824</v>
      </c>
      <c r="Q128" s="6"/>
      <c r="R128" s="6" t="s">
        <v>825</v>
      </c>
      <c r="S128" s="6"/>
      <c r="T128" s="6"/>
      <c r="U128" s="23" t="str">
        <f>Data!$B128&amp;" "&amp;Data!$F128</f>
        <v>891 MPW080-E</v>
      </c>
      <c r="V128" s="23" t="str">
        <f>Data!$U128</f>
        <v>891 MPW080-E</v>
      </c>
      <c r="W128" s="23" t="str">
        <f>Data!$V128</f>
        <v>891 MPW080-E</v>
      </c>
      <c r="X128" s="23" t="str">
        <f>Data!$W128</f>
        <v>891 MPW080-E</v>
      </c>
      <c r="Y128" s="6" t="str">
        <f>CONCATENATE(Data!$C128,"_",Data!$AL128)</f>
        <v>Fam 352_Std</v>
      </c>
      <c r="Z128" s="22" t="str">
        <f t="array" ref="Z128">INDEX(Segment!$C$5:$C$89,MATCH(Data!$Y128,Segment!$B$5:$B$89,0))</f>
        <v>C3 - Standard and Premium</v>
      </c>
      <c r="AA128" s="6" t="s">
        <v>630</v>
      </c>
      <c r="AB128" s="6" t="s">
        <v>434</v>
      </c>
      <c r="AC128" s="24" t="s">
        <v>433</v>
      </c>
      <c r="AD128" s="24" t="s">
        <v>433</v>
      </c>
      <c r="AE128" s="6" t="s">
        <v>632</v>
      </c>
      <c r="AF128" s="6">
        <v>0.0</v>
      </c>
      <c r="AG128" s="6">
        <v>127.0</v>
      </c>
      <c r="AH128" s="6">
        <f>COUNTIFS(Data!$B$3:$B$305,Data!$B128)</f>
        <v>1</v>
      </c>
      <c r="AI128" s="6" t="str">
        <f>LEFT(Data!$B128,3)</f>
        <v>891</v>
      </c>
      <c r="AJ128" s="6" t="str">
        <f>IF(Data!$D128="Class 5 BT","BT",
     IF(OR(Data!$J128="Hangcha",Data!$J128="Ruyi",Data!$J128="Maximal",Data!$J128="Shanghai",Data!$J128="Staxx"),"Low",
     "Std"))</f>
        <v>Std</v>
      </c>
      <c r="AK128" s="6"/>
      <c r="AL128" s="6" t="str">
        <f>IF(Data!$AK128&lt;&gt;"",Data!$AK128,Data!$AJ128)</f>
        <v>Std</v>
      </c>
    </row>
    <row r="129" ht="12.0" customHeight="1">
      <c r="A129" s="6" t="s">
        <v>939</v>
      </c>
      <c r="B129" s="21" t="s">
        <v>251</v>
      </c>
      <c r="C129" s="6" t="s">
        <v>250</v>
      </c>
      <c r="D129" s="22" t="s">
        <v>150</v>
      </c>
      <c r="E129" s="6" t="s">
        <v>634</v>
      </c>
      <c r="F129" s="6" t="s">
        <v>940</v>
      </c>
      <c r="G129" s="23" t="str">
        <f t="array" ref="G129">INDEX(Family!$B$2:$B$69,MATCH(Data!$C129,Family!$A$2:$A$69,0))</f>
        <v>3-4 Ton MH LL Rider</v>
      </c>
      <c r="H129" s="6" t="s">
        <v>636</v>
      </c>
      <c r="I129" s="6" t="s">
        <v>636</v>
      </c>
      <c r="J129" s="6" t="s">
        <v>636</v>
      </c>
      <c r="K129" s="6" t="s">
        <v>18</v>
      </c>
      <c r="L129" s="6" t="s">
        <v>695</v>
      </c>
      <c r="M129" s="6" t="s">
        <v>150</v>
      </c>
      <c r="N129" s="6" t="s">
        <v>627</v>
      </c>
      <c r="O129" s="6" t="s">
        <v>150</v>
      </c>
      <c r="P129" s="6" t="s">
        <v>824</v>
      </c>
      <c r="Q129" s="6"/>
      <c r="R129" s="6" t="s">
        <v>825</v>
      </c>
      <c r="S129" s="6"/>
      <c r="T129" s="6"/>
      <c r="U129" s="23" t="str">
        <f>Data!$B129&amp;" "&amp;Data!$F129</f>
        <v>199 B60-80XT</v>
      </c>
      <c r="V129" s="23" t="str">
        <f>Data!$U129</f>
        <v>199 B60-80XT</v>
      </c>
      <c r="W129" s="23" t="str">
        <f>Data!$V129</f>
        <v>199 B60-80XT</v>
      </c>
      <c r="X129" s="23" t="str">
        <f>Data!$W129</f>
        <v>199 B60-80XT</v>
      </c>
      <c r="Y129" s="6" t="str">
        <f>CONCATENATE(Data!$C129,"_",Data!$AL129)</f>
        <v>Fam 355_Std</v>
      </c>
      <c r="Z129" s="22" t="str">
        <f t="array" ref="Z129">INDEX(Segment!$C$5:$C$89,MATCH(Data!$Y129,Segment!$B$5:$B$89,0))</f>
        <v>C3 - Standard and Premium</v>
      </c>
      <c r="AA129" s="6" t="s">
        <v>630</v>
      </c>
      <c r="AB129" s="6" t="s">
        <v>434</v>
      </c>
      <c r="AC129" s="24" t="s">
        <v>433</v>
      </c>
      <c r="AD129" s="24" t="s">
        <v>433</v>
      </c>
      <c r="AE129" s="6" t="s">
        <v>632</v>
      </c>
      <c r="AF129" s="6" t="s">
        <v>641</v>
      </c>
      <c r="AG129" s="6">
        <v>128.0</v>
      </c>
      <c r="AH129" s="6">
        <f>COUNTIFS(Data!$B$3:$B$305,Data!$B129)</f>
        <v>1</v>
      </c>
      <c r="AI129" s="6" t="str">
        <f>LEFT(Data!$B129,3)</f>
        <v>199</v>
      </c>
      <c r="AJ129" s="6" t="str">
        <f>IF(Data!$D129="Class 5 BT","BT",
     IF(OR(Data!$J129="Hangcha",Data!$J129="Ruyi",Data!$J129="Maximal",Data!$J129="Shanghai",Data!$J129="Staxx"),"Low",
     "Std"))</f>
        <v>Std</v>
      </c>
      <c r="AK129" s="6"/>
      <c r="AL129" s="6" t="str">
        <f>IF(Data!$AK129&lt;&gt;"",Data!$AK129,Data!$AJ129)</f>
        <v>Std</v>
      </c>
    </row>
    <row r="130" ht="12.0" customHeight="1">
      <c r="A130" s="6" t="s">
        <v>941</v>
      </c>
      <c r="B130" s="21" t="s">
        <v>252</v>
      </c>
      <c r="C130" s="6" t="s">
        <v>250</v>
      </c>
      <c r="D130" s="22" t="s">
        <v>150</v>
      </c>
      <c r="E130" s="6" t="s">
        <v>634</v>
      </c>
      <c r="F130" s="6" t="s">
        <v>942</v>
      </c>
      <c r="G130" s="23" t="str">
        <f t="array" ref="G130">INDEX(Family!$B$2:$B$69,MATCH(Data!$C130,Family!$A$2:$A$69,0))</f>
        <v>3-4 Ton MH LL Rider</v>
      </c>
      <c r="H130" s="6" t="s">
        <v>636</v>
      </c>
      <c r="I130" s="6" t="s">
        <v>636</v>
      </c>
      <c r="J130" s="6" t="s">
        <v>636</v>
      </c>
      <c r="K130" s="6" t="s">
        <v>18</v>
      </c>
      <c r="L130" s="6" t="s">
        <v>695</v>
      </c>
      <c r="M130" s="6" t="s">
        <v>150</v>
      </c>
      <c r="N130" s="6" t="s">
        <v>627</v>
      </c>
      <c r="O130" s="6" t="s">
        <v>150</v>
      </c>
      <c r="P130" s="6" t="s">
        <v>824</v>
      </c>
      <c r="Q130" s="6"/>
      <c r="R130" s="6" t="s">
        <v>825</v>
      </c>
      <c r="S130" s="6"/>
      <c r="T130" s="6"/>
      <c r="U130" s="23" t="str">
        <f>Data!$B130&amp;" "&amp;Data!$F130</f>
        <v>499 C60-80XT2</v>
      </c>
      <c r="V130" s="23" t="str">
        <f>Data!$U130</f>
        <v>499 C60-80XT2</v>
      </c>
      <c r="W130" s="23" t="str">
        <f>Data!$V130</f>
        <v>499 C60-80XT2</v>
      </c>
      <c r="X130" s="23" t="str">
        <f>Data!$W130</f>
        <v>499 C60-80XT2</v>
      </c>
      <c r="Y130" s="6" t="str">
        <f>CONCATENATE(Data!$C130,"_",Data!$AL130)</f>
        <v>Fam 355_Std</v>
      </c>
      <c r="Z130" s="22" t="str">
        <f t="array" ref="Z130">INDEX(Segment!$C$5:$C$89,MATCH(Data!$Y130,Segment!$B$5:$B$89,0))</f>
        <v>C3 - Standard and Premium</v>
      </c>
      <c r="AA130" s="6" t="s">
        <v>630</v>
      </c>
      <c r="AB130" s="6" t="s">
        <v>434</v>
      </c>
      <c r="AC130" s="24" t="s">
        <v>433</v>
      </c>
      <c r="AD130" s="24" t="s">
        <v>433</v>
      </c>
      <c r="AE130" s="6" t="s">
        <v>632</v>
      </c>
      <c r="AF130" s="6" t="s">
        <v>641</v>
      </c>
      <c r="AG130" s="6">
        <v>129.0</v>
      </c>
      <c r="AH130" s="6">
        <f>COUNTIFS(Data!$B$3:$B$305,Data!$B130)</f>
        <v>1</v>
      </c>
      <c r="AI130" s="6" t="str">
        <f>LEFT(Data!$B130,3)</f>
        <v>499</v>
      </c>
      <c r="AJ130" s="6" t="str">
        <f>IF(Data!$D130="Class 5 BT","BT",
     IF(OR(Data!$J130="Hangcha",Data!$J130="Ruyi",Data!$J130="Maximal",Data!$J130="Shanghai",Data!$J130="Staxx"),"Low",
     "Std"))</f>
        <v>Std</v>
      </c>
      <c r="AK130" s="6"/>
      <c r="AL130" s="6" t="str">
        <f>IF(Data!$AK130&lt;&gt;"",Data!$AK130,Data!$AJ130)</f>
        <v>Std</v>
      </c>
    </row>
    <row r="131" ht="12.0" customHeight="1">
      <c r="A131" s="6" t="s">
        <v>943</v>
      </c>
      <c r="B131" s="21" t="s">
        <v>253</v>
      </c>
      <c r="C131" s="6" t="s">
        <v>250</v>
      </c>
      <c r="D131" s="22" t="s">
        <v>150</v>
      </c>
      <c r="E131" s="6" t="s">
        <v>623</v>
      </c>
      <c r="F131" s="6" t="s">
        <v>944</v>
      </c>
      <c r="G131" s="23" t="str">
        <f t="array" ref="G131">INDEX(Family!$B$2:$B$69,MATCH(Data!$C131,Family!$A$2:$A$69,0))</f>
        <v>3-4 Ton MH LL Rider</v>
      </c>
      <c r="H131" s="6" t="s">
        <v>636</v>
      </c>
      <c r="I131" s="6" t="s">
        <v>636</v>
      </c>
      <c r="J131" s="6" t="s">
        <v>636</v>
      </c>
      <c r="K131" s="6" t="s">
        <v>18</v>
      </c>
      <c r="L131" s="6" t="s">
        <v>695</v>
      </c>
      <c r="M131" s="6" t="s">
        <v>150</v>
      </c>
      <c r="N131" s="6" t="s">
        <v>627</v>
      </c>
      <c r="O131" s="6" t="s">
        <v>150</v>
      </c>
      <c r="P131" s="6" t="s">
        <v>824</v>
      </c>
      <c r="Q131" s="6"/>
      <c r="R131" s="6" t="s">
        <v>825</v>
      </c>
      <c r="S131" s="6"/>
      <c r="T131" s="6"/>
      <c r="U131" s="23" t="str">
        <f>Data!$B131&amp;" "&amp;Data!$F131</f>
        <v>898 MPCAD</v>
      </c>
      <c r="V131" s="23" t="str">
        <f>Data!$U131</f>
        <v>898 MPCAD</v>
      </c>
      <c r="W131" s="23" t="str">
        <f>Data!$V131</f>
        <v>898 MPCAD</v>
      </c>
      <c r="X131" s="23" t="str">
        <f>Data!$W131</f>
        <v>898 MPCAD</v>
      </c>
      <c r="Y131" s="6" t="str">
        <f>CONCATENATE(Data!$C131,"_",Data!$AL131)</f>
        <v>Fam 355_Std</v>
      </c>
      <c r="Z131" s="22" t="str">
        <f t="array" ref="Z131">INDEX(Segment!$C$5:$C$89,MATCH(Data!$Y131,Segment!$B$5:$B$89,0))</f>
        <v>C3 - Standard and Premium</v>
      </c>
      <c r="AA131" s="6" t="s">
        <v>630</v>
      </c>
      <c r="AB131" s="6" t="s">
        <v>434</v>
      </c>
      <c r="AC131" s="24" t="s">
        <v>433</v>
      </c>
      <c r="AD131" s="24" t="s">
        <v>433</v>
      </c>
      <c r="AE131" s="6" t="s">
        <v>632</v>
      </c>
      <c r="AF131" s="6" t="s">
        <v>641</v>
      </c>
      <c r="AG131" s="6">
        <v>130.0</v>
      </c>
      <c r="AH131" s="6">
        <f>COUNTIFS(Data!$B$3:$B$305,Data!$B131)</f>
        <v>1</v>
      </c>
      <c r="AI131" s="6" t="str">
        <f>LEFT(Data!$B131,3)</f>
        <v>898</v>
      </c>
      <c r="AJ131" s="6" t="str">
        <f>IF(Data!$D131="Class 5 BT","BT",
     IF(OR(Data!$J131="Hangcha",Data!$J131="Ruyi",Data!$J131="Maximal",Data!$J131="Shanghai",Data!$J131="Staxx"),"Low",
     "Std"))</f>
        <v>Std</v>
      </c>
      <c r="AK131" s="6"/>
      <c r="AL131" s="6" t="str">
        <f>IF(Data!$AK131&lt;&gt;"",Data!$AK131,Data!$AJ131)</f>
        <v>Std</v>
      </c>
    </row>
    <row r="132" ht="12.0" customHeight="1">
      <c r="A132" s="6" t="s">
        <v>945</v>
      </c>
      <c r="B132" s="21" t="s">
        <v>254</v>
      </c>
      <c r="C132" s="6" t="s">
        <v>250</v>
      </c>
      <c r="D132" s="22" t="s">
        <v>150</v>
      </c>
      <c r="E132" s="6" t="s">
        <v>623</v>
      </c>
      <c r="F132" s="6" t="s">
        <v>946</v>
      </c>
      <c r="G132" s="23" t="str">
        <f t="array" ref="G132">INDEX(Family!$B$2:$B$69,MATCH(Data!$C132,Family!$A$2:$A$69,0))</f>
        <v>3-4 Ton MH LL Rider</v>
      </c>
      <c r="H132" s="6" t="s">
        <v>636</v>
      </c>
      <c r="I132" s="6" t="s">
        <v>636</v>
      </c>
      <c r="J132" s="6" t="s">
        <v>636</v>
      </c>
      <c r="K132" s="6" t="s">
        <v>18</v>
      </c>
      <c r="L132" s="6" t="s">
        <v>695</v>
      </c>
      <c r="M132" s="6" t="s">
        <v>150</v>
      </c>
      <c r="N132" s="6" t="s">
        <v>627</v>
      </c>
      <c r="O132" s="6" t="s">
        <v>150</v>
      </c>
      <c r="P132" s="6" t="s">
        <v>824</v>
      </c>
      <c r="Q132" s="6"/>
      <c r="R132" s="6" t="s">
        <v>825</v>
      </c>
      <c r="S132" s="6"/>
      <c r="T132" s="6"/>
      <c r="U132" s="23" t="str">
        <f>Data!$B132&amp;" "&amp;Data!$F132</f>
        <v>899 MPCLD</v>
      </c>
      <c r="V132" s="23" t="str">
        <f>Data!$U132</f>
        <v>899 MPCLD</v>
      </c>
      <c r="W132" s="23" t="str">
        <f>Data!$V132</f>
        <v>899 MPCLD</v>
      </c>
      <c r="X132" s="23" t="str">
        <f>Data!$W132</f>
        <v>899 MPCLD</v>
      </c>
      <c r="Y132" s="6" t="str">
        <f>CONCATENATE(Data!$C132,"_",Data!$AL132)</f>
        <v>Fam 355_Std</v>
      </c>
      <c r="Z132" s="22" t="str">
        <f t="array" ref="Z132">INDEX(Segment!$C$5:$C$89,MATCH(Data!$Y132,Segment!$B$5:$B$89,0))</f>
        <v>C3 - Standard and Premium</v>
      </c>
      <c r="AA132" s="6" t="s">
        <v>630</v>
      </c>
      <c r="AB132" s="6" t="s">
        <v>434</v>
      </c>
      <c r="AC132" s="24" t="s">
        <v>433</v>
      </c>
      <c r="AD132" s="24" t="s">
        <v>433</v>
      </c>
      <c r="AE132" s="6" t="s">
        <v>632</v>
      </c>
      <c r="AF132" s="6" t="s">
        <v>641</v>
      </c>
      <c r="AG132" s="6">
        <v>131.0</v>
      </c>
      <c r="AH132" s="6">
        <f>COUNTIFS(Data!$B$3:$B$305,Data!$B132)</f>
        <v>1</v>
      </c>
      <c r="AI132" s="6" t="str">
        <f>LEFT(Data!$B132,3)</f>
        <v>899</v>
      </c>
      <c r="AJ132" s="6" t="str">
        <f>IF(Data!$D132="Class 5 BT","BT",
     IF(OR(Data!$J132="Hangcha",Data!$J132="Ruyi",Data!$J132="Maximal",Data!$J132="Shanghai",Data!$J132="Staxx"),"Low",
     "Std"))</f>
        <v>Std</v>
      </c>
      <c r="AK132" s="6"/>
      <c r="AL132" s="6" t="str">
        <f>IF(Data!$AK132&lt;&gt;"",Data!$AK132,Data!$AJ132)</f>
        <v>Std</v>
      </c>
    </row>
    <row r="133" ht="12.0" customHeight="1">
      <c r="A133" s="6" t="s">
        <v>947</v>
      </c>
      <c r="B133" s="21" t="s">
        <v>256</v>
      </c>
      <c r="C133" s="6" t="s">
        <v>255</v>
      </c>
      <c r="D133" s="22" t="s">
        <v>150</v>
      </c>
      <c r="E133" s="6" t="s">
        <v>634</v>
      </c>
      <c r="F133" s="6" t="s">
        <v>948</v>
      </c>
      <c r="G133" s="23" t="str">
        <f t="array" ref="G133">INDEX(Family!$B$2:$B$69,MATCH(Data!$C133,Family!$A$2:$A$69,0))</f>
        <v>4 Ton MH LL Rider</v>
      </c>
      <c r="H133" s="6" t="s">
        <v>636</v>
      </c>
      <c r="I133" s="6" t="s">
        <v>636</v>
      </c>
      <c r="J133" s="6" t="s">
        <v>636</v>
      </c>
      <c r="K133" s="6" t="s">
        <v>18</v>
      </c>
      <c r="L133" s="6" t="s">
        <v>695</v>
      </c>
      <c r="M133" s="6" t="s">
        <v>150</v>
      </c>
      <c r="N133" s="6" t="s">
        <v>627</v>
      </c>
      <c r="O133" s="6" t="s">
        <v>150</v>
      </c>
      <c r="P133" s="6" t="s">
        <v>824</v>
      </c>
      <c r="Q133" s="6"/>
      <c r="R133" s="6" t="s">
        <v>825</v>
      </c>
      <c r="S133" s="6"/>
      <c r="T133" s="6"/>
      <c r="U133" s="23" t="str">
        <f>Data!$B133&amp;" "&amp;Data!$F133</f>
        <v>233 B80ZAC          </v>
      </c>
      <c r="V133" s="23" t="str">
        <f>Data!$U133</f>
        <v>233 B80ZAC          </v>
      </c>
      <c r="W133" s="23" t="str">
        <f>Data!$V133</f>
        <v>233 B80ZAC          </v>
      </c>
      <c r="X133" s="23" t="str">
        <f>Data!$W133</f>
        <v>233 B80ZAC          </v>
      </c>
      <c r="Y133" s="6" t="str">
        <f>CONCATENATE(Data!$C133,"_",Data!$AL133)</f>
        <v>Fam 357_Std</v>
      </c>
      <c r="Z133" s="22" t="str">
        <f t="array" ref="Z133">INDEX(Segment!$C$5:$C$89,MATCH(Data!$Y133,Segment!$B$5:$B$89,0))</f>
        <v>C3 - Standard and Premium</v>
      </c>
      <c r="AA133" s="6" t="s">
        <v>630</v>
      </c>
      <c r="AB133" s="6" t="s">
        <v>434</v>
      </c>
      <c r="AC133" s="24" t="s">
        <v>433</v>
      </c>
      <c r="AD133" s="24" t="s">
        <v>433</v>
      </c>
      <c r="AE133" s="6" t="s">
        <v>632</v>
      </c>
      <c r="AF133" s="6" t="s">
        <v>641</v>
      </c>
      <c r="AG133" s="6">
        <v>132.0</v>
      </c>
      <c r="AH133" s="6">
        <f>COUNTIFS(Data!$B$3:$B$305,Data!$B133)</f>
        <v>1</v>
      </c>
      <c r="AI133" s="6" t="str">
        <f>LEFT(Data!$B133,3)</f>
        <v>233</v>
      </c>
      <c r="AJ133" s="6" t="str">
        <f>IF(Data!$D133="Class 5 BT","BT",
     IF(OR(Data!$J133="Hangcha",Data!$J133="Ruyi",Data!$J133="Maximal",Data!$J133="Shanghai",Data!$J133="Staxx"),"Low",
     "Std"))</f>
        <v>Std</v>
      </c>
      <c r="AK133" s="6"/>
      <c r="AL133" s="6" t="str">
        <f>IF(Data!$AK133&lt;&gt;"",Data!$AK133,Data!$AJ133)</f>
        <v>Std</v>
      </c>
    </row>
    <row r="134" ht="12.0" customHeight="1">
      <c r="A134" s="6" t="s">
        <v>949</v>
      </c>
      <c r="B134" s="21" t="s">
        <v>257</v>
      </c>
      <c r="C134" s="6" t="s">
        <v>255</v>
      </c>
      <c r="D134" s="22" t="s">
        <v>150</v>
      </c>
      <c r="E134" s="6" t="s">
        <v>634</v>
      </c>
      <c r="F134" s="6" t="s">
        <v>949</v>
      </c>
      <c r="G134" s="23" t="str">
        <f t="array" ref="G134">INDEX(Family!$B$2:$B$69,MATCH(Data!$C134,Family!$A$2:$A$69,0))</f>
        <v>4 Ton MH LL Rider</v>
      </c>
      <c r="H134" s="6" t="s">
        <v>636</v>
      </c>
      <c r="I134" s="6" t="s">
        <v>636</v>
      </c>
      <c r="J134" s="6" t="s">
        <v>636</v>
      </c>
      <c r="K134" s="6" t="s">
        <v>18</v>
      </c>
      <c r="L134" s="6" t="s">
        <v>695</v>
      </c>
      <c r="M134" s="6" t="s">
        <v>150</v>
      </c>
      <c r="N134" s="6" t="s">
        <v>627</v>
      </c>
      <c r="O134" s="6" t="s">
        <v>150</v>
      </c>
      <c r="P134" s="6" t="s">
        <v>824</v>
      </c>
      <c r="Q134" s="6"/>
      <c r="R134" s="6" t="s">
        <v>825</v>
      </c>
      <c r="S134" s="6"/>
      <c r="T134" s="6"/>
      <c r="U134" s="23" t="str">
        <f>Data!$B134&amp;" "&amp;Data!$F134</f>
        <v>257 B80ZHD</v>
      </c>
      <c r="V134" s="23" t="str">
        <f>Data!$U134</f>
        <v>257 B80ZHD</v>
      </c>
      <c r="W134" s="23" t="str">
        <f>Data!$V134</f>
        <v>257 B80ZHD</v>
      </c>
      <c r="X134" s="23" t="str">
        <f>Data!$W134</f>
        <v>257 B80ZHD</v>
      </c>
      <c r="Y134" s="6" t="str">
        <f>CONCATENATE(Data!$C134,"_",Data!$AL134)</f>
        <v>Fam 357_Std</v>
      </c>
      <c r="Z134" s="22" t="str">
        <f t="array" ref="Z134">INDEX(Segment!$C$5:$C$89,MATCH(Data!$Y134,Segment!$B$5:$B$89,0))</f>
        <v>C3 - Standard and Premium</v>
      </c>
      <c r="AA134" s="6" t="s">
        <v>630</v>
      </c>
      <c r="AB134" s="6" t="s">
        <v>434</v>
      </c>
      <c r="AC134" s="24" t="s">
        <v>433</v>
      </c>
      <c r="AD134" s="24" t="s">
        <v>433</v>
      </c>
      <c r="AE134" s="6" t="s">
        <v>632</v>
      </c>
      <c r="AF134" s="6">
        <v>0.0</v>
      </c>
      <c r="AG134" s="6">
        <v>133.0</v>
      </c>
      <c r="AH134" s="6">
        <f>COUNTIFS(Data!$B$3:$B$305,Data!$B134)</f>
        <v>1</v>
      </c>
      <c r="AI134" s="6" t="str">
        <f>LEFT(Data!$B134,3)</f>
        <v>257</v>
      </c>
      <c r="AJ134" s="6" t="str">
        <f>IF(Data!$D134="Class 5 BT","BT",
     IF(OR(Data!$J134="Hangcha",Data!$J134="Ruyi",Data!$J134="Maximal",Data!$J134="Shanghai",Data!$J134="Staxx"),"Low",
     "Std"))</f>
        <v>Std</v>
      </c>
      <c r="AK134" s="6"/>
      <c r="AL134" s="6" t="str">
        <f>IF(Data!$AK134&lt;&gt;"",Data!$AK134,Data!$AJ134)</f>
        <v>Std</v>
      </c>
    </row>
    <row r="135" ht="12.0" customHeight="1">
      <c r="A135" s="6" t="s">
        <v>950</v>
      </c>
      <c r="B135" s="21" t="s">
        <v>259</v>
      </c>
      <c r="C135" s="6" t="s">
        <v>255</v>
      </c>
      <c r="D135" s="22" t="s">
        <v>150</v>
      </c>
      <c r="E135" s="6" t="s">
        <v>623</v>
      </c>
      <c r="F135" s="6" t="s">
        <v>950</v>
      </c>
      <c r="G135" s="23" t="str">
        <f t="array" ref="G135">INDEX(Family!$B$2:$B$69,MATCH(Data!$C135,Family!$A$2:$A$69,0))</f>
        <v>4 Ton MH LL Rider</v>
      </c>
      <c r="H135" s="6" t="s">
        <v>636</v>
      </c>
      <c r="I135" s="6" t="s">
        <v>636</v>
      </c>
      <c r="J135" s="6" t="s">
        <v>636</v>
      </c>
      <c r="K135" s="6" t="s">
        <v>18</v>
      </c>
      <c r="L135" s="6" t="s">
        <v>695</v>
      </c>
      <c r="M135" s="6" t="s">
        <v>150</v>
      </c>
      <c r="N135" s="6" t="s">
        <v>627</v>
      </c>
      <c r="O135" s="6" t="s">
        <v>150</v>
      </c>
      <c r="P135" s="6" t="s">
        <v>824</v>
      </c>
      <c r="Q135" s="6"/>
      <c r="R135" s="6" t="s">
        <v>825</v>
      </c>
      <c r="S135" s="6"/>
      <c r="T135" s="6"/>
      <c r="U135" s="23" t="str">
        <f>Data!$B135&amp;" "&amp;Data!$F135</f>
        <v>287 MPE080-VG</v>
      </c>
      <c r="V135" s="23" t="str">
        <f>Data!$U135</f>
        <v>287 MPE080-VG</v>
      </c>
      <c r="W135" s="23" t="str">
        <f>Data!$V135</f>
        <v>287 MPE080-VG</v>
      </c>
      <c r="X135" s="23" t="str">
        <f>Data!$W135</f>
        <v>287 MPE080-VG</v>
      </c>
      <c r="Y135" s="6" t="str">
        <f>CONCATENATE(Data!$C135,"_",Data!$AL135)</f>
        <v>Fam 357_Std</v>
      </c>
      <c r="Z135" s="22" t="str">
        <f t="array" ref="Z135">INDEX(Segment!$C$5:$C$89,MATCH(Data!$Y135,Segment!$B$5:$B$89,0))</f>
        <v>C3 - Standard and Premium</v>
      </c>
      <c r="AA135" s="6" t="s">
        <v>630</v>
      </c>
      <c r="AB135" s="6" t="s">
        <v>434</v>
      </c>
      <c r="AC135" s="24" t="s">
        <v>433</v>
      </c>
      <c r="AD135" s="24" t="s">
        <v>433</v>
      </c>
      <c r="AE135" s="6" t="s">
        <v>632</v>
      </c>
      <c r="AF135" s="6">
        <v>0.0</v>
      </c>
      <c r="AG135" s="6">
        <v>134.0</v>
      </c>
      <c r="AH135" s="6">
        <f>COUNTIFS(Data!$B$3:$B$305,Data!$B135)</f>
        <v>1</v>
      </c>
      <c r="AI135" s="6" t="str">
        <f>LEFT(Data!$B135,3)</f>
        <v>287</v>
      </c>
      <c r="AJ135" s="6" t="str">
        <f>IF(Data!$D135="Class 5 BT","BT",
     IF(OR(Data!$J135="Hangcha",Data!$J135="Ruyi",Data!$J135="Maximal",Data!$J135="Shanghai",Data!$J135="Staxx"),"Low",
     "Std"))</f>
        <v>Std</v>
      </c>
      <c r="AK135" s="6"/>
      <c r="AL135" s="6" t="str">
        <f>IF(Data!$AK135&lt;&gt;"",Data!$AK135,Data!$AJ135)</f>
        <v>Std</v>
      </c>
    </row>
    <row r="136" ht="12.0" customHeight="1">
      <c r="A136" s="6" t="s">
        <v>951</v>
      </c>
      <c r="B136" s="21" t="s">
        <v>260</v>
      </c>
      <c r="C136" s="6" t="s">
        <v>255</v>
      </c>
      <c r="D136" s="22" t="s">
        <v>150</v>
      </c>
      <c r="E136" s="6" t="s">
        <v>634</v>
      </c>
      <c r="F136" s="6" t="s">
        <v>951</v>
      </c>
      <c r="G136" s="23" t="str">
        <f t="array" ref="G136">INDEX(Family!$B$2:$B$69,MATCH(Data!$C136,Family!$A$2:$A$69,0))</f>
        <v>4 Ton MH LL Rider</v>
      </c>
      <c r="H136" s="6" t="s">
        <v>636</v>
      </c>
      <c r="I136" s="6" t="s">
        <v>636</v>
      </c>
      <c r="J136" s="6" t="s">
        <v>636</v>
      </c>
      <c r="K136" s="6" t="s">
        <v>18</v>
      </c>
      <c r="L136" s="6" t="s">
        <v>695</v>
      </c>
      <c r="M136" s="6" t="s">
        <v>150</v>
      </c>
      <c r="N136" s="6" t="s">
        <v>627</v>
      </c>
      <c r="O136" s="6" t="s">
        <v>150</v>
      </c>
      <c r="P136" s="6" t="s">
        <v>824</v>
      </c>
      <c r="Q136" s="6"/>
      <c r="R136" s="6" t="s">
        <v>825</v>
      </c>
      <c r="S136" s="6"/>
      <c r="T136" s="6"/>
      <c r="U136" s="23" t="str">
        <f>Data!$B136&amp;" "&amp;Data!$F136</f>
        <v>479 C80ZAC</v>
      </c>
      <c r="V136" s="23" t="str">
        <f>Data!$U136</f>
        <v>479 C80ZAC</v>
      </c>
      <c r="W136" s="23" t="str">
        <f>Data!$V136</f>
        <v>479 C80ZAC</v>
      </c>
      <c r="X136" s="23" t="str">
        <f>Data!$W136</f>
        <v>479 C80ZAC</v>
      </c>
      <c r="Y136" s="6" t="str">
        <f>CONCATENATE(Data!$C136,"_",Data!$AL136)</f>
        <v>Fam 357_Std</v>
      </c>
      <c r="Z136" s="22" t="str">
        <f t="array" ref="Z136">INDEX(Segment!$C$5:$C$89,MATCH(Data!$Y136,Segment!$B$5:$B$89,0))</f>
        <v>C3 - Standard and Premium</v>
      </c>
      <c r="AA136" s="6" t="s">
        <v>630</v>
      </c>
      <c r="AB136" s="6" t="s">
        <v>434</v>
      </c>
      <c r="AC136" s="24" t="s">
        <v>433</v>
      </c>
      <c r="AD136" s="24" t="s">
        <v>433</v>
      </c>
      <c r="AE136" s="6" t="s">
        <v>632</v>
      </c>
      <c r="AF136" s="6" t="s">
        <v>641</v>
      </c>
      <c r="AG136" s="6">
        <v>135.0</v>
      </c>
      <c r="AH136" s="6">
        <f>COUNTIFS(Data!$B$3:$B$305,Data!$B136)</f>
        <v>1</v>
      </c>
      <c r="AI136" s="6" t="str">
        <f>LEFT(Data!$B136,3)</f>
        <v>479</v>
      </c>
      <c r="AJ136" s="6" t="str">
        <f>IF(Data!$D136="Class 5 BT","BT",
     IF(OR(Data!$J136="Hangcha",Data!$J136="Ruyi",Data!$J136="Maximal",Data!$J136="Shanghai",Data!$J136="Staxx"),"Low",
     "Std"))</f>
        <v>Std</v>
      </c>
      <c r="AK136" s="6"/>
      <c r="AL136" s="6" t="str">
        <f>IF(Data!$AK136&lt;&gt;"",Data!$AK136,Data!$AJ136)</f>
        <v>Std</v>
      </c>
    </row>
    <row r="137" ht="12.0" customHeight="1">
      <c r="A137" s="6" t="s">
        <v>952</v>
      </c>
      <c r="B137" s="21" t="s">
        <v>261</v>
      </c>
      <c r="C137" s="6" t="s">
        <v>255</v>
      </c>
      <c r="D137" s="22" t="s">
        <v>150</v>
      </c>
      <c r="E137" s="6" t="s">
        <v>623</v>
      </c>
      <c r="F137" s="6" t="s">
        <v>953</v>
      </c>
      <c r="G137" s="23" t="str">
        <f t="array" ref="G137">INDEX(Family!$B$2:$B$69,MATCH(Data!$C137,Family!$A$2:$A$69,0))</f>
        <v>4 Ton MH LL Rider</v>
      </c>
      <c r="H137" s="6" t="s">
        <v>636</v>
      </c>
      <c r="I137" s="6" t="s">
        <v>636</v>
      </c>
      <c r="J137" s="6" t="s">
        <v>636</v>
      </c>
      <c r="K137" s="6" t="s">
        <v>18</v>
      </c>
      <c r="L137" s="6" t="s">
        <v>695</v>
      </c>
      <c r="M137" s="6" t="s">
        <v>150</v>
      </c>
      <c r="N137" s="6" t="s">
        <v>627</v>
      </c>
      <c r="O137" s="6" t="s">
        <v>150</v>
      </c>
      <c r="P137" s="6" t="s">
        <v>824</v>
      </c>
      <c r="Q137" s="6"/>
      <c r="R137" s="6" t="s">
        <v>825</v>
      </c>
      <c r="S137" s="6"/>
      <c r="T137" s="6"/>
      <c r="U137" s="23" t="str">
        <f>Data!$B137&amp;" "&amp;Data!$F137</f>
        <v>890 MPE080-F</v>
      </c>
      <c r="V137" s="23" t="str">
        <f>Data!$U137</f>
        <v>890 MPE080-F</v>
      </c>
      <c r="W137" s="23" t="str">
        <f>Data!$V137</f>
        <v>890 MPE080-F</v>
      </c>
      <c r="X137" s="23" t="str">
        <f>Data!$W137</f>
        <v>890 MPE080-F</v>
      </c>
      <c r="Y137" s="6" t="str">
        <f>CONCATENATE(Data!$C137,"_",Data!$AL137)</f>
        <v>Fam 357_Std</v>
      </c>
      <c r="Z137" s="22" t="str">
        <f t="array" ref="Z137">INDEX(Segment!$C$5:$C$89,MATCH(Data!$Y137,Segment!$B$5:$B$89,0))</f>
        <v>C3 - Standard and Premium</v>
      </c>
      <c r="AA137" s="6" t="s">
        <v>630</v>
      </c>
      <c r="AB137" s="6" t="s">
        <v>434</v>
      </c>
      <c r="AC137" s="24" t="s">
        <v>433</v>
      </c>
      <c r="AD137" s="24" t="s">
        <v>433</v>
      </c>
      <c r="AE137" s="6" t="s">
        <v>632</v>
      </c>
      <c r="AF137" s="6" t="s">
        <v>641</v>
      </c>
      <c r="AG137" s="6">
        <v>136.0</v>
      </c>
      <c r="AH137" s="6">
        <f>COUNTIFS(Data!$B$3:$B$305,Data!$B137)</f>
        <v>1</v>
      </c>
      <c r="AI137" s="6" t="str">
        <f>LEFT(Data!$B137,3)</f>
        <v>890</v>
      </c>
      <c r="AJ137" s="6" t="str">
        <f>IF(Data!$D137="Class 5 BT","BT",
     IF(OR(Data!$J137="Hangcha",Data!$J137="Ruyi",Data!$J137="Maximal",Data!$J137="Shanghai",Data!$J137="Staxx"),"Low",
     "Std"))</f>
        <v>Std</v>
      </c>
      <c r="AK137" s="6"/>
      <c r="AL137" s="6" t="str">
        <f>IF(Data!$AK137&lt;&gt;"",Data!$AK137,Data!$AJ137)</f>
        <v>Std</v>
      </c>
    </row>
    <row r="138" ht="12.0" customHeight="1">
      <c r="A138" s="6" t="s">
        <v>954</v>
      </c>
      <c r="B138" s="21" t="s">
        <v>262</v>
      </c>
      <c r="C138" s="6" t="s">
        <v>255</v>
      </c>
      <c r="D138" s="22" t="s">
        <v>150</v>
      </c>
      <c r="E138" s="6" t="s">
        <v>623</v>
      </c>
      <c r="F138" s="6" t="s">
        <v>954</v>
      </c>
      <c r="G138" s="23" t="str">
        <f t="array" ref="G138">INDEX(Family!$B$2:$B$69,MATCH(Data!$C138,Family!$A$2:$A$69,0))</f>
        <v>4 Ton MH LL Rider</v>
      </c>
      <c r="H138" s="6" t="s">
        <v>636</v>
      </c>
      <c r="I138" s="6" t="s">
        <v>636</v>
      </c>
      <c r="J138" s="6" t="s">
        <v>636</v>
      </c>
      <c r="K138" s="6" t="s">
        <v>18</v>
      </c>
      <c r="L138" s="6" t="s">
        <v>695</v>
      </c>
      <c r="M138" s="6" t="s">
        <v>150</v>
      </c>
      <c r="N138" s="6" t="s">
        <v>627</v>
      </c>
      <c r="O138" s="6" t="s">
        <v>150</v>
      </c>
      <c r="P138" s="6" t="s">
        <v>824</v>
      </c>
      <c r="Q138" s="6"/>
      <c r="R138" s="6" t="s">
        <v>825</v>
      </c>
      <c r="S138" s="6"/>
      <c r="T138" s="6"/>
      <c r="U138" s="23" t="str">
        <f>Data!$B138&amp;" "&amp;Data!$F138</f>
        <v>905 MPC080LE</v>
      </c>
      <c r="V138" s="23" t="str">
        <f>Data!$U138</f>
        <v>905 MPC080LE</v>
      </c>
      <c r="W138" s="23" t="str">
        <f>Data!$V138</f>
        <v>905 MPC080LE</v>
      </c>
      <c r="X138" s="23" t="str">
        <f>Data!$W138</f>
        <v>905 MPC080LE</v>
      </c>
      <c r="Y138" s="6" t="str">
        <f>CONCATENATE(Data!$C138,"_",Data!$AL138)</f>
        <v>Fam 357_Std</v>
      </c>
      <c r="Z138" s="22" t="str">
        <f t="array" ref="Z138">INDEX(Segment!$C$5:$C$89,MATCH(Data!$Y138,Segment!$B$5:$B$89,0))</f>
        <v>C3 - Standard and Premium</v>
      </c>
      <c r="AA138" s="6" t="s">
        <v>630</v>
      </c>
      <c r="AB138" s="6" t="s">
        <v>434</v>
      </c>
      <c r="AC138" s="24" t="s">
        <v>433</v>
      </c>
      <c r="AD138" s="24" t="s">
        <v>433</v>
      </c>
      <c r="AE138" s="6" t="s">
        <v>632</v>
      </c>
      <c r="AF138" s="6" t="s">
        <v>641</v>
      </c>
      <c r="AG138" s="6">
        <v>137.0</v>
      </c>
      <c r="AH138" s="6">
        <f>COUNTIFS(Data!$B$3:$B$305,Data!$B138)</f>
        <v>1</v>
      </c>
      <c r="AI138" s="6" t="str">
        <f>LEFT(Data!$B138,3)</f>
        <v>905</v>
      </c>
      <c r="AJ138" s="6" t="str">
        <f>IF(Data!$D138="Class 5 BT","BT",
     IF(OR(Data!$J138="Hangcha",Data!$J138="Ruyi",Data!$J138="Maximal",Data!$J138="Shanghai",Data!$J138="Staxx"),"Low",
     "Std"))</f>
        <v>Std</v>
      </c>
      <c r="AK138" s="6"/>
      <c r="AL138" s="6" t="str">
        <f>IF(Data!$AK138&lt;&gt;"",Data!$AK138,Data!$AJ138)</f>
        <v>Std</v>
      </c>
    </row>
    <row r="139" ht="12.0" customHeight="1">
      <c r="A139" s="6" t="s">
        <v>955</v>
      </c>
      <c r="B139" s="21" t="s">
        <v>264</v>
      </c>
      <c r="C139" s="6" t="s">
        <v>263</v>
      </c>
      <c r="D139" s="22" t="s">
        <v>150</v>
      </c>
      <c r="E139" s="6" t="s">
        <v>634</v>
      </c>
      <c r="F139" s="6" t="s">
        <v>955</v>
      </c>
      <c r="G139" s="23" t="str">
        <f t="array" ref="G139">INDEX(Family!$B$2:$B$69,MATCH(Data!$C139,Family!$A$2:$A$69,0))</f>
        <v>MH Tractor</v>
      </c>
      <c r="H139" s="6" t="s">
        <v>636</v>
      </c>
      <c r="I139" s="6" t="s">
        <v>636</v>
      </c>
      <c r="J139" s="6" t="s">
        <v>636</v>
      </c>
      <c r="K139" s="6" t="s">
        <v>18</v>
      </c>
      <c r="L139" s="6" t="s">
        <v>695</v>
      </c>
      <c r="M139" s="6" t="s">
        <v>150</v>
      </c>
      <c r="N139" s="6" t="s">
        <v>627</v>
      </c>
      <c r="O139" s="6" t="s">
        <v>150</v>
      </c>
      <c r="P139" s="6" t="s">
        <v>824</v>
      </c>
      <c r="Q139" s="6"/>
      <c r="R139" s="6" t="s">
        <v>502</v>
      </c>
      <c r="S139" s="6"/>
      <c r="T139" s="6"/>
      <c r="U139" s="23" t="str">
        <f>Data!$B139&amp;" "&amp;Data!$F139</f>
        <v>142 T5XT</v>
      </c>
      <c r="V139" s="23" t="str">
        <f>Data!$U139</f>
        <v>142 T5XT</v>
      </c>
      <c r="W139" s="23" t="str">
        <f>Data!$V139</f>
        <v>142 T5XT</v>
      </c>
      <c r="X139" s="23" t="str">
        <f>Data!$W139</f>
        <v>142 T5XT</v>
      </c>
      <c r="Y139" s="6" t="str">
        <f>CONCATENATE(Data!$C139,"_",Data!$AL139)</f>
        <v>Fam 360_Std</v>
      </c>
      <c r="Z139" s="22" t="str">
        <f t="array" ref="Z139">INDEX(Segment!$C$5:$C$89,MATCH(Data!$Y139,Segment!$B$5:$B$89,0))</f>
        <v>C3 - Standard and Premium</v>
      </c>
      <c r="AA139" s="6" t="s">
        <v>630</v>
      </c>
      <c r="AB139" s="6" t="s">
        <v>434</v>
      </c>
      <c r="AC139" s="24" t="s">
        <v>433</v>
      </c>
      <c r="AD139" s="24" t="s">
        <v>433</v>
      </c>
      <c r="AE139" s="6" t="s">
        <v>632</v>
      </c>
      <c r="AF139" s="6" t="s">
        <v>641</v>
      </c>
      <c r="AG139" s="6">
        <v>138.0</v>
      </c>
      <c r="AH139" s="6">
        <f>COUNTIFS(Data!$B$3:$B$305,Data!$B139)</f>
        <v>1</v>
      </c>
      <c r="AI139" s="6" t="str">
        <f>LEFT(Data!$B139,3)</f>
        <v>142</v>
      </c>
      <c r="AJ139" s="6" t="str">
        <f>IF(Data!$D139="Class 5 BT","BT",
     IF(OR(Data!$J139="Hangcha",Data!$J139="Ruyi",Data!$J139="Maximal",Data!$J139="Shanghai",Data!$J139="Staxx"),"Low",
     "Std"))</f>
        <v>Std</v>
      </c>
      <c r="AK139" s="6"/>
      <c r="AL139" s="6" t="str">
        <f>IF(Data!$AK139&lt;&gt;"",Data!$AK139,Data!$AJ139)</f>
        <v>Std</v>
      </c>
    </row>
    <row r="140" ht="12.0" customHeight="1">
      <c r="A140" s="6" t="s">
        <v>956</v>
      </c>
      <c r="B140" s="21" t="s">
        <v>268</v>
      </c>
      <c r="C140" s="6" t="s">
        <v>263</v>
      </c>
      <c r="D140" s="22" t="s">
        <v>150</v>
      </c>
      <c r="E140" s="6" t="s">
        <v>634</v>
      </c>
      <c r="F140" s="6" t="s">
        <v>956</v>
      </c>
      <c r="G140" s="23" t="str">
        <f t="array" ref="G140">INDEX(Family!$B$2:$B$69,MATCH(Data!$C140,Family!$A$2:$A$69,0))</f>
        <v>MH Tractor</v>
      </c>
      <c r="H140" s="6" t="s">
        <v>636</v>
      </c>
      <c r="I140" s="6" t="s">
        <v>636</v>
      </c>
      <c r="J140" s="6" t="s">
        <v>636</v>
      </c>
      <c r="K140" s="6" t="s">
        <v>18</v>
      </c>
      <c r="L140" s="6" t="s">
        <v>695</v>
      </c>
      <c r="M140" s="6" t="s">
        <v>150</v>
      </c>
      <c r="N140" s="6" t="s">
        <v>627</v>
      </c>
      <c r="O140" s="6" t="s">
        <v>150</v>
      </c>
      <c r="P140" s="6" t="s">
        <v>824</v>
      </c>
      <c r="Q140" s="6"/>
      <c r="R140" s="6" t="s">
        <v>502</v>
      </c>
      <c r="S140" s="6"/>
      <c r="T140" s="6"/>
      <c r="U140" s="23" t="str">
        <f>Data!$B140&amp;" "&amp;Data!$F140</f>
        <v>476 T5ZAC</v>
      </c>
      <c r="V140" s="23" t="str">
        <f>Data!$U140</f>
        <v>476 T5ZAC</v>
      </c>
      <c r="W140" s="23" t="str">
        <f>Data!$V140</f>
        <v>476 T5ZAC</v>
      </c>
      <c r="X140" s="23" t="str">
        <f>Data!$W140</f>
        <v>476 T5ZAC</v>
      </c>
      <c r="Y140" s="6" t="str">
        <f>CONCATENATE(Data!$C140,"_",Data!$AL140)</f>
        <v>Fam 360_Std</v>
      </c>
      <c r="Z140" s="22" t="str">
        <f t="array" ref="Z140">INDEX(Segment!$C$5:$C$89,MATCH(Data!$Y140,Segment!$B$5:$B$89,0))</f>
        <v>C3 - Standard and Premium</v>
      </c>
      <c r="AA140" s="6" t="s">
        <v>630</v>
      </c>
      <c r="AB140" s="6" t="s">
        <v>434</v>
      </c>
      <c r="AC140" s="24" t="s">
        <v>433</v>
      </c>
      <c r="AD140" s="24" t="s">
        <v>433</v>
      </c>
      <c r="AE140" s="6" t="s">
        <v>632</v>
      </c>
      <c r="AF140" s="6">
        <v>0.0</v>
      </c>
      <c r="AG140" s="6">
        <v>139.0</v>
      </c>
      <c r="AH140" s="6">
        <f>COUNTIFS(Data!$B$3:$B$305,Data!$B140)</f>
        <v>1</v>
      </c>
      <c r="AI140" s="6" t="str">
        <f>LEFT(Data!$B140,3)</f>
        <v>476</v>
      </c>
      <c r="AJ140" s="6" t="str">
        <f>IF(Data!$D140="Class 5 BT","BT",
     IF(OR(Data!$J140="Hangcha",Data!$J140="Ruyi",Data!$J140="Maximal",Data!$J140="Shanghai",Data!$J140="Staxx"),"Low",
     "Std"))</f>
        <v>Std</v>
      </c>
      <c r="AK140" s="6"/>
      <c r="AL140" s="6" t="str">
        <f>IF(Data!$AK140&lt;&gt;"",Data!$AK140,Data!$AJ140)</f>
        <v>Std</v>
      </c>
    </row>
    <row r="141" ht="12.0" customHeight="1">
      <c r="A141" s="6" t="s">
        <v>957</v>
      </c>
      <c r="B141" s="21" t="s">
        <v>269</v>
      </c>
      <c r="C141" s="6" t="s">
        <v>263</v>
      </c>
      <c r="D141" s="22" t="s">
        <v>150</v>
      </c>
      <c r="E141" s="6" t="s">
        <v>634</v>
      </c>
      <c r="F141" s="6" t="s">
        <v>957</v>
      </c>
      <c r="G141" s="23" t="str">
        <f t="array" ref="G141">INDEX(Family!$B$2:$B$69,MATCH(Data!$C141,Family!$A$2:$A$69,0))</f>
        <v>MH Tractor</v>
      </c>
      <c r="H141" s="6" t="s">
        <v>636</v>
      </c>
      <c r="I141" s="6" t="s">
        <v>636</v>
      </c>
      <c r="J141" s="6" t="s">
        <v>636</v>
      </c>
      <c r="K141" s="6" t="s">
        <v>18</v>
      </c>
      <c r="L141" s="6" t="s">
        <v>695</v>
      </c>
      <c r="M141" s="6" t="s">
        <v>150</v>
      </c>
      <c r="N141" s="6" t="s">
        <v>627</v>
      </c>
      <c r="O141" s="6" t="s">
        <v>150</v>
      </c>
      <c r="P141" s="6" t="s">
        <v>824</v>
      </c>
      <c r="Q141" s="6"/>
      <c r="R141" s="6" t="s">
        <v>502</v>
      </c>
      <c r="S141" s="6"/>
      <c r="T141" s="6"/>
      <c r="U141" s="23" t="str">
        <f>Data!$B141&amp;" "&amp;Data!$F141</f>
        <v>477 T7ZAC</v>
      </c>
      <c r="V141" s="23" t="str">
        <f>Data!$U141</f>
        <v>477 T7ZAC</v>
      </c>
      <c r="W141" s="23" t="str">
        <f>Data!$V141</f>
        <v>477 T7ZAC</v>
      </c>
      <c r="X141" s="23" t="str">
        <f>Data!$W141</f>
        <v>477 T7ZAC</v>
      </c>
      <c r="Y141" s="6" t="str">
        <f>CONCATENATE(Data!$C141,"_",Data!$AL141)</f>
        <v>Fam 360_Std</v>
      </c>
      <c r="Z141" s="22" t="str">
        <f t="array" ref="Z141">INDEX(Segment!$C$5:$C$89,MATCH(Data!$Y141,Segment!$B$5:$B$89,0))</f>
        <v>C3 - Standard and Premium</v>
      </c>
      <c r="AA141" s="6" t="s">
        <v>630</v>
      </c>
      <c r="AB141" s="6" t="s">
        <v>434</v>
      </c>
      <c r="AC141" s="24" t="s">
        <v>433</v>
      </c>
      <c r="AD141" s="24" t="s">
        <v>433</v>
      </c>
      <c r="AE141" s="6" t="s">
        <v>632</v>
      </c>
      <c r="AF141" s="6">
        <v>0.0</v>
      </c>
      <c r="AG141" s="6">
        <v>140.0</v>
      </c>
      <c r="AH141" s="6">
        <f>COUNTIFS(Data!$B$3:$B$305,Data!$B141)</f>
        <v>1</v>
      </c>
      <c r="AI141" s="6" t="str">
        <f>LEFT(Data!$B141,3)</f>
        <v>477</v>
      </c>
      <c r="AJ141" s="6" t="str">
        <f>IF(Data!$D141="Class 5 BT","BT",
     IF(OR(Data!$J141="Hangcha",Data!$J141="Ruyi",Data!$J141="Maximal",Data!$J141="Shanghai",Data!$J141="Staxx"),"Low",
     "Std"))</f>
        <v>Std</v>
      </c>
      <c r="AK141" s="6"/>
      <c r="AL141" s="6" t="str">
        <f>IF(Data!$AK141&lt;&gt;"",Data!$AK141,Data!$AJ141)</f>
        <v>Std</v>
      </c>
    </row>
    <row r="142" ht="12.0" customHeight="1">
      <c r="A142" s="6" t="s">
        <v>958</v>
      </c>
      <c r="B142" s="21" t="s">
        <v>273</v>
      </c>
      <c r="C142" s="6" t="s">
        <v>263</v>
      </c>
      <c r="D142" s="22" t="s">
        <v>150</v>
      </c>
      <c r="E142" s="6" t="s">
        <v>623</v>
      </c>
      <c r="F142" s="6" t="s">
        <v>959</v>
      </c>
      <c r="G142" s="23" t="str">
        <f t="array" ref="G142">INDEX(Family!$B$2:$B$69,MATCH(Data!$C142,Family!$A$2:$A$69,0))</f>
        <v>MH Tractor</v>
      </c>
      <c r="H142" s="6" t="s">
        <v>636</v>
      </c>
      <c r="I142" s="6" t="s">
        <v>636</v>
      </c>
      <c r="J142" s="6" t="s">
        <v>636</v>
      </c>
      <c r="K142" s="6" t="s">
        <v>18</v>
      </c>
      <c r="L142" s="6" t="s">
        <v>695</v>
      </c>
      <c r="M142" s="6" t="s">
        <v>150</v>
      </c>
      <c r="N142" s="6" t="s">
        <v>627</v>
      </c>
      <c r="O142" s="6" t="s">
        <v>150</v>
      </c>
      <c r="P142" s="6" t="s">
        <v>824</v>
      </c>
      <c r="Q142" s="6"/>
      <c r="R142" s="6" t="s">
        <v>502</v>
      </c>
      <c r="S142" s="6"/>
      <c r="T142" s="6"/>
      <c r="U142" s="23" t="str">
        <f>Data!$B142&amp;" "&amp;Data!$F142</f>
        <v>902 MTR005-F</v>
      </c>
      <c r="V142" s="23" t="str">
        <f>Data!$U142</f>
        <v>902 MTR005-F</v>
      </c>
      <c r="W142" s="23" t="str">
        <f>Data!$V142</f>
        <v>902 MTR005-F</v>
      </c>
      <c r="X142" s="23" t="str">
        <f>Data!$W142</f>
        <v>902 MTR005-F</v>
      </c>
      <c r="Y142" s="6" t="str">
        <f>CONCATENATE(Data!$C142,"_",Data!$AL142)</f>
        <v>Fam 360_Std</v>
      </c>
      <c r="Z142" s="22" t="str">
        <f t="array" ref="Z142">INDEX(Segment!$C$5:$C$89,MATCH(Data!$Y142,Segment!$B$5:$B$89,0))</f>
        <v>C3 - Standard and Premium</v>
      </c>
      <c r="AA142" s="6" t="s">
        <v>630</v>
      </c>
      <c r="AB142" s="6" t="s">
        <v>434</v>
      </c>
      <c r="AC142" s="24" t="s">
        <v>433</v>
      </c>
      <c r="AD142" s="24" t="s">
        <v>433</v>
      </c>
      <c r="AE142" s="6" t="s">
        <v>632</v>
      </c>
      <c r="AF142" s="6">
        <v>0.0</v>
      </c>
      <c r="AG142" s="6">
        <v>141.0</v>
      </c>
      <c r="AH142" s="6">
        <f>COUNTIFS(Data!$B$3:$B$305,Data!$B142)</f>
        <v>1</v>
      </c>
      <c r="AI142" s="6" t="str">
        <f>LEFT(Data!$B142,3)</f>
        <v>902</v>
      </c>
      <c r="AJ142" s="6" t="str">
        <f>IF(Data!$D142="Class 5 BT","BT",
     IF(OR(Data!$J142="Hangcha",Data!$J142="Ruyi",Data!$J142="Maximal",Data!$J142="Shanghai",Data!$J142="Staxx"),"Low",
     "Std"))</f>
        <v>Std</v>
      </c>
      <c r="AK142" s="6"/>
      <c r="AL142" s="6" t="str">
        <f>IF(Data!$AK142&lt;&gt;"",Data!$AK142,Data!$AJ142)</f>
        <v>Std</v>
      </c>
    </row>
    <row r="143" ht="12.0" customHeight="1">
      <c r="A143" s="6" t="s">
        <v>960</v>
      </c>
      <c r="B143" s="21" t="s">
        <v>274</v>
      </c>
      <c r="C143" s="6" t="s">
        <v>263</v>
      </c>
      <c r="D143" s="22" t="s">
        <v>150</v>
      </c>
      <c r="E143" s="6" t="s">
        <v>623</v>
      </c>
      <c r="F143" s="6" t="s">
        <v>961</v>
      </c>
      <c r="G143" s="23" t="str">
        <f t="array" ref="G143">INDEX(Family!$B$2:$B$69,MATCH(Data!$C143,Family!$A$2:$A$69,0))</f>
        <v>MH Tractor</v>
      </c>
      <c r="H143" s="6" t="s">
        <v>636</v>
      </c>
      <c r="I143" s="6" t="s">
        <v>636</v>
      </c>
      <c r="J143" s="6" t="s">
        <v>636</v>
      </c>
      <c r="K143" s="6" t="s">
        <v>18</v>
      </c>
      <c r="L143" s="6" t="s">
        <v>695</v>
      </c>
      <c r="M143" s="6" t="s">
        <v>150</v>
      </c>
      <c r="N143" s="6" t="s">
        <v>627</v>
      </c>
      <c r="O143" s="6" t="s">
        <v>150</v>
      </c>
      <c r="P143" s="6" t="s">
        <v>824</v>
      </c>
      <c r="Q143" s="6"/>
      <c r="R143" s="6" t="s">
        <v>502</v>
      </c>
      <c r="S143" s="6"/>
      <c r="T143" s="6"/>
      <c r="U143" s="23" t="str">
        <f>Data!$B143&amp;" "&amp;Data!$F143</f>
        <v>903 MTR007-F</v>
      </c>
      <c r="V143" s="23" t="str">
        <f>Data!$U143</f>
        <v>903 MTR007-F</v>
      </c>
      <c r="W143" s="23" t="str">
        <f>Data!$V143</f>
        <v>903 MTR007-F</v>
      </c>
      <c r="X143" s="23" t="str">
        <f>Data!$W143</f>
        <v>903 MTR007-F</v>
      </c>
      <c r="Y143" s="6" t="str">
        <f>CONCATENATE(Data!$C143,"_",Data!$AL143)</f>
        <v>Fam 360_Std</v>
      </c>
      <c r="Z143" s="22" t="str">
        <f t="array" ref="Z143">INDEX(Segment!$C$5:$C$89,MATCH(Data!$Y143,Segment!$B$5:$B$89,0))</f>
        <v>C3 - Standard and Premium</v>
      </c>
      <c r="AA143" s="6" t="s">
        <v>630</v>
      </c>
      <c r="AB143" s="6" t="s">
        <v>434</v>
      </c>
      <c r="AC143" s="24" t="s">
        <v>433</v>
      </c>
      <c r="AD143" s="24" t="s">
        <v>433</v>
      </c>
      <c r="AE143" s="6" t="s">
        <v>632</v>
      </c>
      <c r="AF143" s="6">
        <v>0.0</v>
      </c>
      <c r="AG143" s="6">
        <v>142.0</v>
      </c>
      <c r="AH143" s="6">
        <f>COUNTIFS(Data!$B$3:$B$305,Data!$B143)</f>
        <v>1</v>
      </c>
      <c r="AI143" s="6" t="str">
        <f>LEFT(Data!$B143,3)</f>
        <v>903</v>
      </c>
      <c r="AJ143" s="6" t="str">
        <f>IF(Data!$D143="Class 5 BT","BT",
     IF(OR(Data!$J143="Hangcha",Data!$J143="Ruyi",Data!$J143="Maximal",Data!$J143="Shanghai",Data!$J143="Staxx"),"Low",
     "Std"))</f>
        <v>Std</v>
      </c>
      <c r="AK143" s="6"/>
      <c r="AL143" s="6" t="str">
        <f>IF(Data!$AK143&lt;&gt;"",Data!$AK143,Data!$AJ143)</f>
        <v>Std</v>
      </c>
    </row>
    <row r="144" ht="12.0" customHeight="1">
      <c r="A144" s="6" t="s">
        <v>962</v>
      </c>
      <c r="B144" s="21" t="s">
        <v>280</v>
      </c>
      <c r="C144" s="6" t="s">
        <v>279</v>
      </c>
      <c r="D144" s="22" t="s">
        <v>278</v>
      </c>
      <c r="E144" s="6" t="s">
        <v>634</v>
      </c>
      <c r="F144" s="6" t="s">
        <v>963</v>
      </c>
      <c r="G144" s="23" t="str">
        <f t="array" ref="G144">INDEX(Family!$B$2:$B$69,MATCH(Data!$C144,Family!$A$2:$A$69,0))</f>
        <v>1-2 Ton ICE Cushion</v>
      </c>
      <c r="H144" s="6" t="s">
        <v>964</v>
      </c>
      <c r="I144" s="6" t="s">
        <v>964</v>
      </c>
      <c r="J144" s="6" t="s">
        <v>964</v>
      </c>
      <c r="K144" s="6" t="s">
        <v>18</v>
      </c>
      <c r="L144" s="6" t="s">
        <v>626</v>
      </c>
      <c r="M144" s="6" t="s">
        <v>278</v>
      </c>
      <c r="N144" s="6" t="s">
        <v>627</v>
      </c>
      <c r="O144" s="6" t="s">
        <v>278</v>
      </c>
      <c r="P144" s="6" t="s">
        <v>965</v>
      </c>
      <c r="Q144" s="6"/>
      <c r="R144" s="6" t="s">
        <v>966</v>
      </c>
      <c r="S144" s="6"/>
      <c r="T144" s="6"/>
      <c r="U144" s="23" t="str">
        <f>Data!$B144&amp;" "&amp;Data!$F144</f>
        <v>010 S30-35FT,S40FTS</v>
      </c>
      <c r="V144" s="23" t="str">
        <f>Data!$U144</f>
        <v>010 S30-35FT,S40FTS</v>
      </c>
      <c r="W144" s="23" t="str">
        <f>Data!$V144</f>
        <v>010 S30-35FT,S40FTS</v>
      </c>
      <c r="X144" s="23" t="str">
        <f>Data!$W144</f>
        <v>010 S30-35FT,S40FTS</v>
      </c>
      <c r="Y144" s="6" t="str">
        <f>CONCATENATE(Data!$C144,"_",Data!$AL144)</f>
        <v>Fam 410_Std</v>
      </c>
      <c r="Z144" s="22" t="str">
        <f t="array" ref="Z144">INDEX(Segment!$C$5:$C$89,MATCH(Data!$Y144,Segment!$B$5:$B$89,0))</f>
        <v>C4 1-3.5T - Standard and Premium</v>
      </c>
      <c r="AA144" s="6" t="s">
        <v>630</v>
      </c>
      <c r="AB144" s="6" t="s">
        <v>416</v>
      </c>
      <c r="AC144" s="24" t="s">
        <v>415</v>
      </c>
      <c r="AD144" s="24" t="s">
        <v>631</v>
      </c>
      <c r="AE144" s="6" t="s">
        <v>632</v>
      </c>
      <c r="AF144" s="6" t="s">
        <v>641</v>
      </c>
      <c r="AG144" s="6">
        <v>143.0</v>
      </c>
      <c r="AH144" s="6">
        <f>COUNTIFS(Data!$B$3:$B$305,Data!$B144)</f>
        <v>1</v>
      </c>
      <c r="AI144" s="6" t="str">
        <f>LEFT(Data!$B144,3)</f>
        <v>010</v>
      </c>
      <c r="AJ144" s="6" t="str">
        <f>IF(Data!$D144="Class 5 BT","BT",
     IF(OR(Data!$J144="Hangcha",Data!$J144="Ruyi",Data!$J144="Maximal",Data!$J144="Shanghai",Data!$J144="Staxx"),"Low",
     "Std"))</f>
        <v>Std</v>
      </c>
      <c r="AK144" s="6"/>
      <c r="AL144" s="6" t="str">
        <f>IF(Data!$AK144&lt;&gt;"",Data!$AK144,Data!$AJ144)</f>
        <v>Std</v>
      </c>
    </row>
    <row r="145" ht="12.0" customHeight="1">
      <c r="A145" s="6" t="s">
        <v>967</v>
      </c>
      <c r="B145" s="21" t="s">
        <v>281</v>
      </c>
      <c r="C145" s="6" t="s">
        <v>279</v>
      </c>
      <c r="D145" s="22" t="s">
        <v>278</v>
      </c>
      <c r="E145" s="6" t="s">
        <v>623</v>
      </c>
      <c r="F145" s="6" t="s">
        <v>968</v>
      </c>
      <c r="G145" s="23" t="str">
        <f t="array" ref="G145">INDEX(Family!$B$2:$B$69,MATCH(Data!$C145,Family!$A$2:$A$69,0))</f>
        <v>1-2 Ton ICE Cushion</v>
      </c>
      <c r="H145" s="6" t="s">
        <v>964</v>
      </c>
      <c r="I145" s="6" t="s">
        <v>964</v>
      </c>
      <c r="J145" s="6" t="s">
        <v>964</v>
      </c>
      <c r="K145" s="6" t="s">
        <v>18</v>
      </c>
      <c r="L145" s="6" t="s">
        <v>626</v>
      </c>
      <c r="M145" s="6" t="s">
        <v>278</v>
      </c>
      <c r="N145" s="6" t="s">
        <v>627</v>
      </c>
      <c r="O145" s="6" t="s">
        <v>278</v>
      </c>
      <c r="P145" s="6" t="s">
        <v>965</v>
      </c>
      <c r="Q145" s="6"/>
      <c r="R145" s="6" t="s">
        <v>966</v>
      </c>
      <c r="S145" s="6"/>
      <c r="T145" s="6"/>
      <c r="U145" s="23" t="str">
        <f>Data!$B145&amp;" "&amp;Data!$F145</f>
        <v>809 GC030-035VX, GP040SVX</v>
      </c>
      <c r="V145" s="23" t="str">
        <f>Data!$U145</f>
        <v>809 GC030-035VX, GP040SVX</v>
      </c>
      <c r="W145" s="23" t="str">
        <f>Data!$V145</f>
        <v>809 GC030-035VX, GP040SVX</v>
      </c>
      <c r="X145" s="23" t="str">
        <f>Data!$W145</f>
        <v>809 GC030-035VX, GP040SVX</v>
      </c>
      <c r="Y145" s="6" t="str">
        <f>CONCATENATE(Data!$C145,"_",Data!$AL145)</f>
        <v>Fam 410_Std</v>
      </c>
      <c r="Z145" s="22" t="str">
        <f t="array" ref="Z145">INDEX(Segment!$C$5:$C$89,MATCH(Data!$Y145,Segment!$B$5:$B$89,0))</f>
        <v>C4 1-3.5T - Standard and Premium</v>
      </c>
      <c r="AA145" s="6" t="s">
        <v>630</v>
      </c>
      <c r="AB145" s="6" t="s">
        <v>416</v>
      </c>
      <c r="AC145" s="24" t="s">
        <v>415</v>
      </c>
      <c r="AD145" s="24" t="s">
        <v>631</v>
      </c>
      <c r="AE145" s="6" t="s">
        <v>632</v>
      </c>
      <c r="AF145" s="6" t="s">
        <v>641</v>
      </c>
      <c r="AG145" s="6">
        <v>144.0</v>
      </c>
      <c r="AH145" s="6">
        <f>COUNTIFS(Data!$B$3:$B$305,Data!$B145)</f>
        <v>1</v>
      </c>
      <c r="AI145" s="6" t="str">
        <f>LEFT(Data!$B145,3)</f>
        <v>809</v>
      </c>
      <c r="AJ145" s="6" t="str">
        <f>IF(Data!$D145="Class 5 BT","BT",
     IF(OR(Data!$J145="Hangcha",Data!$J145="Ruyi",Data!$J145="Maximal",Data!$J145="Shanghai",Data!$J145="Staxx"),"Low",
     "Std"))</f>
        <v>Std</v>
      </c>
      <c r="AK145" s="6"/>
      <c r="AL145" s="6" t="str">
        <f>IF(Data!$AK145&lt;&gt;"",Data!$AK145,Data!$AJ145)</f>
        <v>Std</v>
      </c>
    </row>
    <row r="146" ht="12.0" customHeight="1">
      <c r="A146" s="6" t="s">
        <v>969</v>
      </c>
      <c r="B146" s="21" t="s">
        <v>283</v>
      </c>
      <c r="C146" s="6" t="s">
        <v>282</v>
      </c>
      <c r="D146" s="22" t="s">
        <v>278</v>
      </c>
      <c r="E146" s="6" t="s">
        <v>634</v>
      </c>
      <c r="F146" s="6" t="s">
        <v>970</v>
      </c>
      <c r="G146" s="23" t="str">
        <f t="array" ref="G146">INDEX(Family!$B$2:$B$69,MATCH(Data!$C146,Family!$A$2:$A$69,0))</f>
        <v>2-3 Ton ICE Cushion</v>
      </c>
      <c r="H146" s="6" t="s">
        <v>964</v>
      </c>
      <c r="I146" s="6" t="s">
        <v>964</v>
      </c>
      <c r="J146" s="6" t="s">
        <v>964</v>
      </c>
      <c r="K146" s="6" t="s">
        <v>18</v>
      </c>
      <c r="L146" s="6" t="s">
        <v>626</v>
      </c>
      <c r="M146" s="6" t="s">
        <v>278</v>
      </c>
      <c r="N146" s="6" t="s">
        <v>627</v>
      </c>
      <c r="O146" s="6" t="s">
        <v>278</v>
      </c>
      <c r="P146" s="6" t="s">
        <v>965</v>
      </c>
      <c r="Q146" s="6"/>
      <c r="R146" s="6" t="s">
        <v>966</v>
      </c>
      <c r="S146" s="6"/>
      <c r="T146" s="6"/>
      <c r="U146" s="23" t="str">
        <f>Data!$B146&amp;" "&amp;Data!$F146</f>
        <v>073 S40-70FT,S55FTS</v>
      </c>
      <c r="V146" s="23" t="str">
        <f>Data!$U146</f>
        <v>073 S40-70FT,S55FTS</v>
      </c>
      <c r="W146" s="23" t="str">
        <f>Data!$V146</f>
        <v>073 S40-70FT,S55FTS</v>
      </c>
      <c r="X146" s="23" t="str">
        <f>Data!$W146</f>
        <v>073 S40-70FT,S55FTS</v>
      </c>
      <c r="Y146" s="6" t="str">
        <f>CONCATENATE(Data!$C146,"_",Data!$AL146)</f>
        <v>Fam 415_Std</v>
      </c>
      <c r="Z146" s="22" t="str">
        <f t="array" ref="Z146">INDEX(Segment!$C$5:$C$89,MATCH(Data!$Y146,Segment!$B$5:$B$89,0))</f>
        <v>C4 1-3.5T - Standard and Premium</v>
      </c>
      <c r="AA146" s="6" t="s">
        <v>630</v>
      </c>
      <c r="AB146" s="6" t="s">
        <v>416</v>
      </c>
      <c r="AC146" s="24" t="s">
        <v>415</v>
      </c>
      <c r="AD146" s="24" t="s">
        <v>631</v>
      </c>
      <c r="AE146" s="6" t="s">
        <v>632</v>
      </c>
      <c r="AF146" s="6" t="s">
        <v>641</v>
      </c>
      <c r="AG146" s="6">
        <v>145.0</v>
      </c>
      <c r="AH146" s="6">
        <f>COUNTIFS(Data!$B$3:$B$305,Data!$B146)</f>
        <v>1</v>
      </c>
      <c r="AI146" s="6" t="str">
        <f>LEFT(Data!$B146,3)</f>
        <v>073</v>
      </c>
      <c r="AJ146" s="6" t="str">
        <f>IF(Data!$D146="Class 5 BT","BT",
     IF(OR(Data!$J146="Hangcha",Data!$J146="Ruyi",Data!$J146="Maximal",Data!$J146="Shanghai",Data!$J146="Staxx"),"Low",
     "Std"))</f>
        <v>Std</v>
      </c>
      <c r="AK146" s="6"/>
      <c r="AL146" s="6" t="str">
        <f>IF(Data!$AK146&lt;&gt;"",Data!$AK146,Data!$AJ146)</f>
        <v>Std</v>
      </c>
    </row>
    <row r="147" ht="12.0" customHeight="1">
      <c r="A147" s="6" t="s">
        <v>971</v>
      </c>
      <c r="B147" s="21" t="s">
        <v>284</v>
      </c>
      <c r="C147" s="6" t="s">
        <v>282</v>
      </c>
      <c r="D147" s="22" t="s">
        <v>278</v>
      </c>
      <c r="E147" s="6" t="s">
        <v>634</v>
      </c>
      <c r="F147" s="6" t="s">
        <v>970</v>
      </c>
      <c r="G147" s="23" t="str">
        <f t="array" ref="G147">INDEX(Family!$B$2:$B$69,MATCH(Data!$C147,Family!$A$2:$A$69,0))</f>
        <v>2-3 Ton ICE Cushion</v>
      </c>
      <c r="H147" s="6" t="s">
        <v>964</v>
      </c>
      <c r="I147" s="6" t="s">
        <v>964</v>
      </c>
      <c r="J147" s="6" t="s">
        <v>964</v>
      </c>
      <c r="K147" s="6" t="s">
        <v>18</v>
      </c>
      <c r="L147" s="6" t="s">
        <v>626</v>
      </c>
      <c r="M147" s="6" t="s">
        <v>278</v>
      </c>
      <c r="N147" s="6" t="s">
        <v>627</v>
      </c>
      <c r="O147" s="6" t="s">
        <v>278</v>
      </c>
      <c r="P147" s="6" t="s">
        <v>965</v>
      </c>
      <c r="Q147" s="6"/>
      <c r="R147" s="6" t="s">
        <v>966</v>
      </c>
      <c r="S147" s="6"/>
      <c r="T147" s="6"/>
      <c r="U147" s="23" t="str">
        <f>Data!$B147&amp;" "&amp;Data!$F147</f>
        <v>074 S40-70FT,S55FTS</v>
      </c>
      <c r="V147" s="23" t="str">
        <f>Data!$U147</f>
        <v>074 S40-70FT,S55FTS</v>
      </c>
      <c r="W147" s="23" t="str">
        <f>Data!$V147</f>
        <v>074 S40-70FT,S55FTS</v>
      </c>
      <c r="X147" s="23" t="str">
        <f>Data!$W147</f>
        <v>074 S40-70FT,S55FTS</v>
      </c>
      <c r="Y147" s="6" t="str">
        <f>CONCATENATE(Data!$C147,"_",Data!$AL147)</f>
        <v>Fam 415_Std</v>
      </c>
      <c r="Z147" s="22" t="str">
        <f t="array" ref="Z147">INDEX(Segment!$C$5:$C$89,MATCH(Data!$Y147,Segment!$B$5:$B$89,0))</f>
        <v>C4 1-3.5T - Standard and Premium</v>
      </c>
      <c r="AA147" s="6" t="s">
        <v>630</v>
      </c>
      <c r="AB147" s="6" t="s">
        <v>416</v>
      </c>
      <c r="AC147" s="24" t="s">
        <v>415</v>
      </c>
      <c r="AD147" s="24" t="s">
        <v>631</v>
      </c>
      <c r="AE147" s="6" t="s">
        <v>632</v>
      </c>
      <c r="AF147" s="6" t="s">
        <v>641</v>
      </c>
      <c r="AG147" s="6">
        <v>146.0</v>
      </c>
      <c r="AH147" s="6">
        <f>COUNTIFS(Data!$B$3:$B$305,Data!$B147)</f>
        <v>1</v>
      </c>
      <c r="AI147" s="6" t="str">
        <f>LEFT(Data!$B147,3)</f>
        <v>074</v>
      </c>
      <c r="AJ147" s="6" t="str">
        <f>IF(Data!$D147="Class 5 BT","BT",
     IF(OR(Data!$J147="Hangcha",Data!$J147="Ruyi",Data!$J147="Maximal",Data!$J147="Shanghai",Data!$J147="Staxx"),"Low",
     "Std"))</f>
        <v>Std</v>
      </c>
      <c r="AK147" s="6"/>
      <c r="AL147" s="6" t="str">
        <f>IF(Data!$AK147&lt;&gt;"",Data!$AK147,Data!$AJ147)</f>
        <v>Std</v>
      </c>
    </row>
    <row r="148" ht="12.0" customHeight="1">
      <c r="A148" s="6" t="s">
        <v>972</v>
      </c>
      <c r="B148" s="21" t="s">
        <v>285</v>
      </c>
      <c r="C148" s="6" t="s">
        <v>282</v>
      </c>
      <c r="D148" s="22" t="s">
        <v>278</v>
      </c>
      <c r="E148" s="6" t="s">
        <v>634</v>
      </c>
      <c r="F148" s="6" t="s">
        <v>970</v>
      </c>
      <c r="G148" s="23" t="str">
        <f t="array" ref="G148">INDEX(Family!$B$2:$B$69,MATCH(Data!$C148,Family!$A$2:$A$69,0))</f>
        <v>2-3 Ton ICE Cushion</v>
      </c>
      <c r="H148" s="6" t="s">
        <v>964</v>
      </c>
      <c r="I148" s="6" t="s">
        <v>964</v>
      </c>
      <c r="J148" s="6" t="s">
        <v>964</v>
      </c>
      <c r="K148" s="6" t="s">
        <v>18</v>
      </c>
      <c r="L148" s="6" t="s">
        <v>626</v>
      </c>
      <c r="M148" s="6" t="s">
        <v>278</v>
      </c>
      <c r="N148" s="6" t="s">
        <v>627</v>
      </c>
      <c r="O148" s="6" t="s">
        <v>278</v>
      </c>
      <c r="P148" s="6" t="s">
        <v>965</v>
      </c>
      <c r="Q148" s="6"/>
      <c r="R148" s="6" t="s">
        <v>966</v>
      </c>
      <c r="S148" s="6"/>
      <c r="T148" s="6"/>
      <c r="U148" s="23" t="str">
        <f>Data!$B148&amp;" "&amp;Data!$F148</f>
        <v>173 S40-70FT,S55FTS</v>
      </c>
      <c r="V148" s="23" t="str">
        <f>Data!$U148</f>
        <v>173 S40-70FT,S55FTS</v>
      </c>
      <c r="W148" s="23" t="str">
        <f>Data!$V148</f>
        <v>173 S40-70FT,S55FTS</v>
      </c>
      <c r="X148" s="23" t="str">
        <f>Data!$W148</f>
        <v>173 S40-70FT,S55FTS</v>
      </c>
      <c r="Y148" s="6" t="str">
        <f>CONCATENATE(Data!$C148,"_",Data!$AL148)</f>
        <v>Fam 415_Std</v>
      </c>
      <c r="Z148" s="22" t="str">
        <f t="array" ref="Z148">INDEX(Segment!$C$5:$C$89,MATCH(Data!$Y148,Segment!$B$5:$B$89,0))</f>
        <v>C4 1-3.5T - Standard and Premium</v>
      </c>
      <c r="AA148" s="6" t="s">
        <v>630</v>
      </c>
      <c r="AB148" s="6" t="s">
        <v>416</v>
      </c>
      <c r="AC148" s="24" t="s">
        <v>415</v>
      </c>
      <c r="AD148" s="24" t="s">
        <v>631</v>
      </c>
      <c r="AE148" s="6" t="s">
        <v>632</v>
      </c>
      <c r="AF148" s="6" t="s">
        <v>641</v>
      </c>
      <c r="AG148" s="6">
        <v>147.0</v>
      </c>
      <c r="AH148" s="6">
        <f>COUNTIFS(Data!$B$3:$B$305,Data!$B148)</f>
        <v>1</v>
      </c>
      <c r="AI148" s="6" t="str">
        <f>LEFT(Data!$B148,3)</f>
        <v>173</v>
      </c>
      <c r="AJ148" s="6" t="str">
        <f>IF(Data!$D148="Class 5 BT","BT",
     IF(OR(Data!$J148="Hangcha",Data!$J148="Ruyi",Data!$J148="Maximal",Data!$J148="Shanghai",Data!$J148="Staxx"),"Low",
     "Std"))</f>
        <v>Std</v>
      </c>
      <c r="AK148" s="6"/>
      <c r="AL148" s="6" t="str">
        <f>IF(Data!$AK148&lt;&gt;"",Data!$AK148,Data!$AJ148)</f>
        <v>Std</v>
      </c>
    </row>
    <row r="149" ht="12.0" customHeight="1">
      <c r="A149" s="6" t="s">
        <v>973</v>
      </c>
      <c r="B149" s="21" t="s">
        <v>286</v>
      </c>
      <c r="C149" s="6" t="s">
        <v>282</v>
      </c>
      <c r="D149" s="22" t="s">
        <v>278</v>
      </c>
      <c r="E149" s="6" t="s">
        <v>634</v>
      </c>
      <c r="F149" s="6" t="s">
        <v>970</v>
      </c>
      <c r="G149" s="23" t="str">
        <f t="array" ref="G149">INDEX(Family!$B$2:$B$69,MATCH(Data!$C149,Family!$A$2:$A$69,0))</f>
        <v>2-3 Ton ICE Cushion</v>
      </c>
      <c r="H149" s="6" t="s">
        <v>964</v>
      </c>
      <c r="I149" s="6" t="s">
        <v>964</v>
      </c>
      <c r="J149" s="6" t="s">
        <v>964</v>
      </c>
      <c r="K149" s="6" t="s">
        <v>18</v>
      </c>
      <c r="L149" s="6" t="s">
        <v>626</v>
      </c>
      <c r="M149" s="6" t="s">
        <v>278</v>
      </c>
      <c r="N149" s="6" t="s">
        <v>627</v>
      </c>
      <c r="O149" s="6" t="s">
        <v>278</v>
      </c>
      <c r="P149" s="6" t="s">
        <v>965</v>
      </c>
      <c r="Q149" s="6" t="s">
        <v>974</v>
      </c>
      <c r="R149" s="6" t="s">
        <v>975</v>
      </c>
      <c r="S149" s="6" t="s">
        <v>976</v>
      </c>
      <c r="T149" s="6" t="s">
        <v>977</v>
      </c>
      <c r="U149" s="23" t="str">
        <f>Data!$B149&amp;" "&amp;Data!$F149</f>
        <v>187 S40-70FT,S55FTS</v>
      </c>
      <c r="V149" s="23" t="str">
        <f>Data!$U149</f>
        <v>187 S40-70FT,S55FTS</v>
      </c>
      <c r="W149" s="23" t="str">
        <f>Data!$V149</f>
        <v>187 S40-70FT,S55FTS</v>
      </c>
      <c r="X149" s="23" t="str">
        <f>Data!$W149</f>
        <v>187 S40-70FT,S55FTS</v>
      </c>
      <c r="Y149" s="6" t="str">
        <f>CONCATENATE(Data!$C149,"_",Data!$AL149)</f>
        <v>Fam 415_Std</v>
      </c>
      <c r="Z149" s="22" t="str">
        <f t="array" ref="Z149">INDEX(Segment!$C$5:$C$89,MATCH(Data!$Y149,Segment!$B$5:$B$89,0))</f>
        <v>C4 1-3.5T - Standard and Premium</v>
      </c>
      <c r="AA149" s="6" t="s">
        <v>630</v>
      </c>
      <c r="AB149" s="6" t="s">
        <v>416</v>
      </c>
      <c r="AC149" s="24" t="s">
        <v>415</v>
      </c>
      <c r="AD149" s="24" t="s">
        <v>631</v>
      </c>
      <c r="AE149" s="6" t="s">
        <v>632</v>
      </c>
      <c r="AF149" s="6">
        <v>0.0</v>
      </c>
      <c r="AG149" s="6">
        <v>148.0</v>
      </c>
      <c r="AH149" s="6">
        <f>COUNTIFS(Data!$B$3:$B$305,Data!$B149)</f>
        <v>1</v>
      </c>
      <c r="AI149" s="6" t="str">
        <f>LEFT(Data!$B149,3)</f>
        <v>187</v>
      </c>
      <c r="AJ149" s="6" t="str">
        <f>IF(Data!$D149="Class 5 BT","BT",
     IF(OR(Data!$J149="Hangcha",Data!$J149="Ruyi",Data!$J149="Maximal",Data!$J149="Shanghai",Data!$J149="Staxx"),"Low",
     "Std"))</f>
        <v>Std</v>
      </c>
      <c r="AK149" s="6"/>
      <c r="AL149" s="6" t="str">
        <f>IF(Data!$AK149&lt;&gt;"",Data!$AK149,Data!$AJ149)</f>
        <v>Std</v>
      </c>
    </row>
    <row r="150" ht="12.0" customHeight="1">
      <c r="A150" s="6" t="s">
        <v>978</v>
      </c>
      <c r="B150" s="21" t="s">
        <v>288</v>
      </c>
      <c r="C150" s="6" t="s">
        <v>282</v>
      </c>
      <c r="D150" s="22" t="s">
        <v>278</v>
      </c>
      <c r="E150" s="6" t="s">
        <v>623</v>
      </c>
      <c r="F150" s="6" t="s">
        <v>979</v>
      </c>
      <c r="G150" s="23" t="str">
        <f t="array" ref="G150">INDEX(Family!$B$2:$B$69,MATCH(Data!$C150,Family!$A$2:$A$69,0))</f>
        <v>2-3 Ton ICE Cushion</v>
      </c>
      <c r="H150" s="6" t="s">
        <v>964</v>
      </c>
      <c r="I150" s="6" t="s">
        <v>964</v>
      </c>
      <c r="J150" s="6" t="s">
        <v>964</v>
      </c>
      <c r="K150" s="6" t="s">
        <v>18</v>
      </c>
      <c r="L150" s="6" t="s">
        <v>626</v>
      </c>
      <c r="M150" s="6" t="s">
        <v>278</v>
      </c>
      <c r="N150" s="6" t="s">
        <v>627</v>
      </c>
      <c r="O150" s="6" t="s">
        <v>278</v>
      </c>
      <c r="P150" s="6" t="s">
        <v>965</v>
      </c>
      <c r="Q150" s="6" t="s">
        <v>980</v>
      </c>
      <c r="R150" s="6" t="s">
        <v>975</v>
      </c>
      <c r="S150" s="6" t="s">
        <v>976</v>
      </c>
      <c r="T150" s="6" t="s">
        <v>977</v>
      </c>
      <c r="U150" s="23" t="str">
        <f>Data!$B150&amp;" "&amp;Data!$F150</f>
        <v>910 GC040-070VX, GC055SVX</v>
      </c>
      <c r="V150" s="23" t="str">
        <f>Data!$U150</f>
        <v>910 GC040-070VX, GC055SVX</v>
      </c>
      <c r="W150" s="23" t="str">
        <f>Data!$V150</f>
        <v>910 GC040-070VX, GC055SVX</v>
      </c>
      <c r="X150" s="23" t="str">
        <f>Data!$W150</f>
        <v>910 GC040-070VX, GC055SVX</v>
      </c>
      <c r="Y150" s="6" t="str">
        <f>CONCATENATE(Data!$C150,"_",Data!$AL150)</f>
        <v>Fam 415_Std</v>
      </c>
      <c r="Z150" s="22" t="str">
        <f t="array" ref="Z150">INDEX(Segment!$C$5:$C$89,MATCH(Data!$Y150,Segment!$B$5:$B$89,0))</f>
        <v>C4 1-3.5T - Standard and Premium</v>
      </c>
      <c r="AA150" s="6" t="s">
        <v>630</v>
      </c>
      <c r="AB150" s="6" t="s">
        <v>416</v>
      </c>
      <c r="AC150" s="24" t="s">
        <v>415</v>
      </c>
      <c r="AD150" s="24" t="s">
        <v>631</v>
      </c>
      <c r="AE150" s="6" t="s">
        <v>632</v>
      </c>
      <c r="AF150" s="6">
        <v>0.0</v>
      </c>
      <c r="AG150" s="6">
        <v>149.0</v>
      </c>
      <c r="AH150" s="6">
        <f>COUNTIFS(Data!$B$3:$B$305,Data!$B150)</f>
        <v>1</v>
      </c>
      <c r="AI150" s="6" t="str">
        <f>LEFT(Data!$B150,3)</f>
        <v>910</v>
      </c>
      <c r="AJ150" s="6" t="str">
        <f>IF(Data!$D150="Class 5 BT","BT",
     IF(OR(Data!$J150="Hangcha",Data!$J150="Ruyi",Data!$J150="Maximal",Data!$J150="Shanghai",Data!$J150="Staxx"),"Low",
     "Std"))</f>
        <v>Std</v>
      </c>
      <c r="AK150" s="6"/>
      <c r="AL150" s="6" t="str">
        <f>IF(Data!$AK150&lt;&gt;"",Data!$AK150,Data!$AJ150)</f>
        <v>Std</v>
      </c>
    </row>
    <row r="151" ht="12.0" customHeight="1">
      <c r="A151" s="6" t="s">
        <v>981</v>
      </c>
      <c r="B151" s="21" t="s">
        <v>287</v>
      </c>
      <c r="C151" s="7" t="s">
        <v>282</v>
      </c>
      <c r="D151" s="22" t="s">
        <v>278</v>
      </c>
      <c r="E151" s="6" t="s">
        <v>634</v>
      </c>
      <c r="F151" s="6" t="s">
        <v>981</v>
      </c>
      <c r="G151" s="23" t="str">
        <f t="array" ref="G151">INDEX(Family!$B$2:$B$69,MATCH(Data!$C151,Family!$A$2:$A$69,0))</f>
        <v>2-3 Ton ICE Cushion</v>
      </c>
      <c r="H151" s="6" t="s">
        <v>964</v>
      </c>
      <c r="I151" s="6" t="s">
        <v>964</v>
      </c>
      <c r="J151" s="6" t="s">
        <v>964</v>
      </c>
      <c r="K151" s="6" t="s">
        <v>18</v>
      </c>
      <c r="L151" s="6" t="s">
        <v>626</v>
      </c>
      <c r="M151" s="6" t="s">
        <v>278</v>
      </c>
      <c r="N151" s="6" t="s">
        <v>627</v>
      </c>
      <c r="O151" s="6" t="s">
        <v>278</v>
      </c>
      <c r="P151" s="6" t="s">
        <v>965</v>
      </c>
      <c r="Q151" s="6"/>
      <c r="R151" s="6" t="s">
        <v>966</v>
      </c>
      <c r="S151" s="6"/>
      <c r="T151" s="6"/>
      <c r="U151" s="23" t="str">
        <f>Data!$B151&amp;" "&amp;Data!$F151</f>
        <v>267 S50CT</v>
      </c>
      <c r="V151" s="23" t="str">
        <f>Data!$U151</f>
        <v>267 S50CT</v>
      </c>
      <c r="W151" s="23" t="str">
        <f>Data!$V151</f>
        <v>267 S50CT</v>
      </c>
      <c r="X151" s="23" t="str">
        <f>Data!$W151</f>
        <v>267 S50CT</v>
      </c>
      <c r="Y151" s="6" t="str">
        <f>CONCATENATE(Data!$C151,"_",Data!$AL151)</f>
        <v>Fam 415_Std</v>
      </c>
      <c r="Z151" s="22" t="str">
        <f t="array" ref="Z151">INDEX(Segment!$C$5:$C$89,MATCH(Data!$Y151,Segment!$B$5:$B$89,0))</f>
        <v>C4 1-3.5T - Standard and Premium</v>
      </c>
      <c r="AA151" s="6" t="s">
        <v>630</v>
      </c>
      <c r="AB151" s="6" t="s">
        <v>416</v>
      </c>
      <c r="AC151" s="24" t="s">
        <v>415</v>
      </c>
      <c r="AD151" s="24" t="s">
        <v>631</v>
      </c>
      <c r="AE151" s="6" t="s">
        <v>632</v>
      </c>
      <c r="AF151" s="26" t="s">
        <v>982</v>
      </c>
      <c r="AG151" s="6">
        <v>150.0</v>
      </c>
      <c r="AH151" s="6">
        <f>COUNTIFS(Data!$B$3:$B$305,Data!$B151)</f>
        <v>1</v>
      </c>
      <c r="AI151" s="6" t="str">
        <f>LEFT(Data!$B151,3)</f>
        <v>267</v>
      </c>
      <c r="AJ151" s="6" t="str">
        <f>IF(Data!$D151="Class 5 BT","BT",
     IF(OR(Data!$J151="Hangcha",Data!$J151="Ruyi",Data!$J151="Maximal",Data!$J151="Shanghai",Data!$J151="Staxx"),"Low",
     "Std"))</f>
        <v>Std</v>
      </c>
      <c r="AK151" s="6"/>
      <c r="AL151" s="6" t="str">
        <f>IF(Data!$AK151&lt;&gt;"",Data!$AK151,Data!$AJ151)</f>
        <v>Std</v>
      </c>
    </row>
    <row r="152" ht="12.0" customHeight="1">
      <c r="A152" s="6" t="s">
        <v>983</v>
      </c>
      <c r="B152" s="21" t="s">
        <v>290</v>
      </c>
      <c r="C152" s="6" t="s">
        <v>289</v>
      </c>
      <c r="D152" s="22" t="s">
        <v>278</v>
      </c>
      <c r="E152" s="6" t="s">
        <v>623</v>
      </c>
      <c r="F152" s="6" t="s">
        <v>984</v>
      </c>
      <c r="G152" s="23" t="str">
        <f t="array" ref="G152">INDEX(Family!$B$2:$B$69,MATCH(Data!$C152,Family!$A$2:$A$69,0))</f>
        <v>2-3 Ton ICE Cushion-BST</v>
      </c>
      <c r="H152" s="6" t="s">
        <v>964</v>
      </c>
      <c r="I152" s="6" t="s">
        <v>964</v>
      </c>
      <c r="J152" s="6" t="s">
        <v>964</v>
      </c>
      <c r="K152" s="6" t="s">
        <v>18</v>
      </c>
      <c r="L152" s="6" t="s">
        <v>626</v>
      </c>
      <c r="M152" s="6" t="s">
        <v>278</v>
      </c>
      <c r="N152" s="6" t="s">
        <v>627</v>
      </c>
      <c r="O152" s="6" t="s">
        <v>278</v>
      </c>
      <c r="P152" s="6" t="s">
        <v>965</v>
      </c>
      <c r="Q152" s="6"/>
      <c r="R152" s="6" t="s">
        <v>966</v>
      </c>
      <c r="S152" s="6"/>
      <c r="T152" s="6"/>
      <c r="U152" s="23" t="str">
        <f>Data!$B152&amp;" "&amp;Data!$F152</f>
        <v>967 GC50B</v>
      </c>
      <c r="V152" s="23" t="str">
        <f>Data!$U152</f>
        <v>967 GC50B</v>
      </c>
      <c r="W152" s="23" t="str">
        <f>Data!$V152</f>
        <v>967 GC50B</v>
      </c>
      <c r="X152" s="23" t="str">
        <f>Data!$W152</f>
        <v>967 GC50B</v>
      </c>
      <c r="Y152" s="6" t="str">
        <f>CONCATENATE(Data!$C152,"_",Data!$AL152)</f>
        <v>Fam 416_Std</v>
      </c>
      <c r="Z152" s="22" t="str">
        <f t="array" ref="Z152">INDEX(Segment!$C$5:$C$89,MATCH(Data!$Y152,Segment!$B$5:$B$89,0))</f>
        <v>C4 1-3.5T - Standard and Premium</v>
      </c>
      <c r="AA152" s="6" t="s">
        <v>630</v>
      </c>
      <c r="AB152" s="6" t="s">
        <v>416</v>
      </c>
      <c r="AC152" s="24" t="s">
        <v>415</v>
      </c>
      <c r="AD152" s="24" t="s">
        <v>631</v>
      </c>
      <c r="AE152" s="6" t="s">
        <v>632</v>
      </c>
      <c r="AF152" s="6" t="s">
        <v>641</v>
      </c>
      <c r="AG152" s="6">
        <v>151.0</v>
      </c>
      <c r="AH152" s="6">
        <f>COUNTIFS(Data!$B$3:$B$305,Data!$B152)</f>
        <v>1</v>
      </c>
      <c r="AI152" s="6" t="str">
        <f>LEFT(Data!$B152,3)</f>
        <v>967</v>
      </c>
      <c r="AJ152" s="6" t="str">
        <f>IF(Data!$D152="Class 5 BT","BT",
     IF(OR(Data!$J152="Hangcha",Data!$J152="Ruyi",Data!$J152="Maximal",Data!$J152="Shanghai",Data!$J152="Staxx"),"Low",
     "Std"))</f>
        <v>Std</v>
      </c>
      <c r="AK152" s="6"/>
      <c r="AL152" s="6" t="str">
        <f>IF(Data!$AK152&lt;&gt;"",Data!$AK152,Data!$AJ152)</f>
        <v>Std</v>
      </c>
    </row>
    <row r="153" ht="12.0" customHeight="1">
      <c r="A153" s="6" t="s">
        <v>985</v>
      </c>
      <c r="B153" s="21" t="s">
        <v>294</v>
      </c>
      <c r="C153" s="6" t="s">
        <v>293</v>
      </c>
      <c r="D153" s="22" t="s">
        <v>278</v>
      </c>
      <c r="E153" s="6" t="s">
        <v>634</v>
      </c>
      <c r="F153" s="6" t="s">
        <v>986</v>
      </c>
      <c r="G153" s="23" t="str">
        <f t="array" ref="G153">INDEX(Family!$B$2:$B$69,MATCH(Data!$C153,Family!$A$2:$A$69,0))</f>
        <v>3.5-5.5 Ton ICE Cush</v>
      </c>
      <c r="H153" s="6" t="s">
        <v>964</v>
      </c>
      <c r="I153" s="6" t="s">
        <v>964</v>
      </c>
      <c r="J153" s="6" t="s">
        <v>964</v>
      </c>
      <c r="K153" s="6" t="s">
        <v>18</v>
      </c>
      <c r="L153" s="6" t="s">
        <v>626</v>
      </c>
      <c r="M153" s="6" t="s">
        <v>278</v>
      </c>
      <c r="N153" s="6" t="s">
        <v>627</v>
      </c>
      <c r="O153" s="6" t="s">
        <v>278</v>
      </c>
      <c r="P153" s="6" t="s">
        <v>965</v>
      </c>
      <c r="Q153" s="6" t="s">
        <v>987</v>
      </c>
      <c r="R153" s="6" t="s">
        <v>988</v>
      </c>
      <c r="S153" s="6" t="s">
        <v>989</v>
      </c>
      <c r="T153" s="6" t="s">
        <v>990</v>
      </c>
      <c r="U153" s="23" t="str">
        <f>Data!$B153&amp;" "&amp;Data!$F153</f>
        <v>004 S80-120FT,S80-100FTBCS,S120FTPRS,S120FTS</v>
      </c>
      <c r="V153" s="23" t="str">
        <f>Data!$U153</f>
        <v>004 S80-120FT,S80-100FTBCS,S120FTPRS,S120FTS</v>
      </c>
      <c r="W153" s="23" t="str">
        <f>Data!$V153</f>
        <v>004 S80-120FT,S80-100FTBCS,S120FTPRS,S120FTS</v>
      </c>
      <c r="X153" s="23" t="str">
        <f>Data!$W153</f>
        <v>004 S80-120FT,S80-100FTBCS,S120FTPRS,S120FTS</v>
      </c>
      <c r="Y153" s="6" t="str">
        <f>CONCATENATE(Data!$C153,"_",Data!$AL153)</f>
        <v>Fam 420_Std</v>
      </c>
      <c r="Z153" s="22" t="str">
        <f t="array" ref="Z153">INDEX(Segment!$C$5:$C$89,MATCH(Data!$Y153,Segment!$B$5:$B$89,0))</f>
        <v>C4 4-9T - Standard and Premium</v>
      </c>
      <c r="AA153" s="6" t="s">
        <v>630</v>
      </c>
      <c r="AB153" s="6" t="s">
        <v>421</v>
      </c>
      <c r="AC153" s="24" t="s">
        <v>420</v>
      </c>
      <c r="AD153" s="24" t="s">
        <v>631</v>
      </c>
      <c r="AE153" s="6" t="s">
        <v>632</v>
      </c>
      <c r="AF153" s="6">
        <v>0.0</v>
      </c>
      <c r="AG153" s="6">
        <v>152.0</v>
      </c>
      <c r="AH153" s="6">
        <f>COUNTIFS(Data!$B$3:$B$305,Data!$B153)</f>
        <v>1</v>
      </c>
      <c r="AI153" s="6" t="str">
        <f>LEFT(Data!$B153,3)</f>
        <v>004</v>
      </c>
      <c r="AJ153" s="6" t="str">
        <f>IF(Data!$D153="Class 5 BT","BT",
     IF(OR(Data!$J153="Hangcha",Data!$J153="Ruyi",Data!$J153="Maximal",Data!$J153="Shanghai",Data!$J153="Staxx"),"Low",
     "Std"))</f>
        <v>Std</v>
      </c>
      <c r="AK153" s="6"/>
      <c r="AL153" s="6" t="str">
        <f>IF(Data!$AK153&lt;&gt;"",Data!$AK153,Data!$AJ153)</f>
        <v>Std</v>
      </c>
    </row>
    <row r="154" ht="12.0" customHeight="1">
      <c r="A154" s="6" t="s">
        <v>991</v>
      </c>
      <c r="B154" s="21" t="s">
        <v>295</v>
      </c>
      <c r="C154" s="6" t="s">
        <v>293</v>
      </c>
      <c r="D154" s="22" t="s">
        <v>278</v>
      </c>
      <c r="E154" s="6" t="s">
        <v>623</v>
      </c>
      <c r="F154" s="6" t="s">
        <v>992</v>
      </c>
      <c r="G154" s="23" t="str">
        <f t="array" ref="G154">INDEX(Family!$B$2:$B$69,MATCH(Data!$C154,Family!$A$2:$A$69,0))</f>
        <v>3.5-5.5 Ton ICE Cush</v>
      </c>
      <c r="H154" s="6" t="s">
        <v>964</v>
      </c>
      <c r="I154" s="6" t="s">
        <v>964</v>
      </c>
      <c r="J154" s="6" t="s">
        <v>964</v>
      </c>
      <c r="K154" s="6" t="s">
        <v>18</v>
      </c>
      <c r="L154" s="6" t="s">
        <v>626</v>
      </c>
      <c r="M154" s="6" t="s">
        <v>278</v>
      </c>
      <c r="N154" s="6" t="s">
        <v>627</v>
      </c>
      <c r="O154" s="6" t="s">
        <v>278</v>
      </c>
      <c r="P154" s="6" t="s">
        <v>965</v>
      </c>
      <c r="Q154" s="6" t="s">
        <v>993</v>
      </c>
      <c r="R154" s="6" t="s">
        <v>988</v>
      </c>
      <c r="S154" s="6" t="s">
        <v>989</v>
      </c>
      <c r="T154" s="6" t="s">
        <v>990</v>
      </c>
      <c r="U154" s="23" t="str">
        <f>Data!$B154&amp;" "&amp;Data!$F154</f>
        <v>818 GCLG/MG</v>
      </c>
      <c r="V154" s="23" t="str">
        <f>Data!$U154</f>
        <v>818 GCLG/MG</v>
      </c>
      <c r="W154" s="23" t="str">
        <f>Data!$V154</f>
        <v>818 GCLG/MG</v>
      </c>
      <c r="X154" s="23" t="str">
        <f>Data!$W154</f>
        <v>818 GCLG/MG</v>
      </c>
      <c r="Y154" s="6" t="str">
        <f>CONCATENATE(Data!$C154,"_",Data!$AL154)</f>
        <v>Fam 420_Std</v>
      </c>
      <c r="Z154" s="22" t="str">
        <f t="array" ref="Z154">INDEX(Segment!$C$5:$C$89,MATCH(Data!$Y154,Segment!$B$5:$B$89,0))</f>
        <v>C4 4-9T - Standard and Premium</v>
      </c>
      <c r="AA154" s="6" t="s">
        <v>630</v>
      </c>
      <c r="AB154" s="6" t="s">
        <v>421</v>
      </c>
      <c r="AC154" s="24" t="s">
        <v>420</v>
      </c>
      <c r="AD154" s="24" t="s">
        <v>631</v>
      </c>
      <c r="AE154" s="6" t="s">
        <v>632</v>
      </c>
      <c r="AF154" s="6">
        <v>0.0</v>
      </c>
      <c r="AG154" s="6">
        <v>153.0</v>
      </c>
      <c r="AH154" s="6">
        <f>COUNTIFS(Data!$B$3:$B$305,Data!$B154)</f>
        <v>1</v>
      </c>
      <c r="AI154" s="6" t="str">
        <f>LEFT(Data!$B154,3)</f>
        <v>818</v>
      </c>
      <c r="AJ154" s="6" t="str">
        <f>IF(Data!$D154="Class 5 BT","BT",
     IF(OR(Data!$J154="Hangcha",Data!$J154="Ruyi",Data!$J154="Maximal",Data!$J154="Shanghai",Data!$J154="Staxx"),"Low",
     "Std"))</f>
        <v>Std</v>
      </c>
      <c r="AK154" s="6"/>
      <c r="AL154" s="6" t="str">
        <f>IF(Data!$AK154&lt;&gt;"",Data!$AK154,Data!$AJ154)</f>
        <v>Std</v>
      </c>
    </row>
    <row r="155" ht="12.0" customHeight="1">
      <c r="A155" s="6" t="s">
        <v>994</v>
      </c>
      <c r="B155" s="21" t="s">
        <v>297</v>
      </c>
      <c r="C155" s="6" t="s">
        <v>296</v>
      </c>
      <c r="D155" s="22" t="s">
        <v>278</v>
      </c>
      <c r="E155" s="6" t="s">
        <v>634</v>
      </c>
      <c r="F155" s="6" t="s">
        <v>995</v>
      </c>
      <c r="G155" s="23" t="str">
        <f t="array" ref="G155">INDEX(Family!$B$2:$B$69,MATCH(Data!$C155,Family!$A$2:$A$69,0))</f>
        <v>6-8 Ton ICE Cushion</v>
      </c>
      <c r="H155" s="6" t="s">
        <v>964</v>
      </c>
      <c r="I155" s="6" t="s">
        <v>964</v>
      </c>
      <c r="J155" s="6" t="s">
        <v>964</v>
      </c>
      <c r="K155" s="6" t="s">
        <v>18</v>
      </c>
      <c r="L155" s="6" t="s">
        <v>626</v>
      </c>
      <c r="M155" s="6" t="s">
        <v>278</v>
      </c>
      <c r="N155" s="6" t="s">
        <v>627</v>
      </c>
      <c r="O155" s="6" t="s">
        <v>278</v>
      </c>
      <c r="P155" s="6" t="s">
        <v>965</v>
      </c>
      <c r="Q155" s="6" t="s">
        <v>996</v>
      </c>
      <c r="R155" s="6" t="s">
        <v>997</v>
      </c>
      <c r="S155" s="6" t="s">
        <v>998</v>
      </c>
      <c r="T155" s="6" t="s">
        <v>999</v>
      </c>
      <c r="U155" s="23" t="str">
        <f>Data!$B155&amp;" "&amp;Data!$F155</f>
        <v>024 S135-155FT</v>
      </c>
      <c r="V155" s="23" t="str">
        <f>Data!$U155</f>
        <v>024 S135-155FT</v>
      </c>
      <c r="W155" s="23" t="str">
        <f>Data!$V155</f>
        <v>024 S135-155FT</v>
      </c>
      <c r="X155" s="23" t="str">
        <f>Data!$W155</f>
        <v>024 S135-155FT</v>
      </c>
      <c r="Y155" s="6" t="str">
        <f>CONCATENATE(Data!$C155,"_",Data!$AL155)</f>
        <v>Fam 425_Std</v>
      </c>
      <c r="Z155" s="22" t="str">
        <f t="array" ref="Z155">INDEX(Segment!$C$5:$C$89,MATCH(Data!$Y155,Segment!$B$5:$B$89,0))</f>
        <v>C4 4-9T - Standard and Premium</v>
      </c>
      <c r="AA155" s="6" t="s">
        <v>630</v>
      </c>
      <c r="AB155" s="6" t="s">
        <v>421</v>
      </c>
      <c r="AC155" s="24" t="s">
        <v>420</v>
      </c>
      <c r="AD155" s="24" t="s">
        <v>631</v>
      </c>
      <c r="AE155" s="6" t="s">
        <v>632</v>
      </c>
      <c r="AF155" s="6">
        <v>0.0</v>
      </c>
      <c r="AG155" s="6">
        <v>154.0</v>
      </c>
      <c r="AH155" s="6">
        <f>COUNTIFS(Data!$B$3:$B$305,Data!$B155)</f>
        <v>1</v>
      </c>
      <c r="AI155" s="6" t="str">
        <f>LEFT(Data!$B155,3)</f>
        <v>024</v>
      </c>
      <c r="AJ155" s="6" t="str">
        <f>IF(Data!$D155="Class 5 BT","BT",
     IF(OR(Data!$J155="Hangcha",Data!$J155="Ruyi",Data!$J155="Maximal",Data!$J155="Shanghai",Data!$J155="Staxx"),"Low",
     "Std"))</f>
        <v>Std</v>
      </c>
      <c r="AK155" s="6"/>
      <c r="AL155" s="6" t="str">
        <f>IF(Data!$AK155&lt;&gt;"",Data!$AK155,Data!$AJ155)</f>
        <v>Std</v>
      </c>
    </row>
    <row r="156" ht="12.0" customHeight="1">
      <c r="A156" s="6" t="s">
        <v>1000</v>
      </c>
      <c r="B156" s="21" t="s">
        <v>298</v>
      </c>
      <c r="C156" s="6" t="s">
        <v>296</v>
      </c>
      <c r="D156" s="22" t="s">
        <v>278</v>
      </c>
      <c r="E156" s="6" t="s">
        <v>623</v>
      </c>
      <c r="F156" s="6" t="s">
        <v>1001</v>
      </c>
      <c r="G156" s="23" t="str">
        <f t="array" ref="G156">INDEX(Family!$B$2:$B$69,MATCH(Data!$C156,Family!$A$2:$A$69,0))</f>
        <v>6-8 Ton ICE Cushion</v>
      </c>
      <c r="H156" s="6" t="s">
        <v>964</v>
      </c>
      <c r="I156" s="6" t="s">
        <v>964</v>
      </c>
      <c r="J156" s="6" t="s">
        <v>964</v>
      </c>
      <c r="K156" s="6" t="s">
        <v>18</v>
      </c>
      <c r="L156" s="6" t="s">
        <v>626</v>
      </c>
      <c r="M156" s="6" t="s">
        <v>278</v>
      </c>
      <c r="N156" s="6" t="s">
        <v>627</v>
      </c>
      <c r="O156" s="6" t="s">
        <v>278</v>
      </c>
      <c r="P156" s="6" t="s">
        <v>965</v>
      </c>
      <c r="Q156" s="6" t="s">
        <v>1002</v>
      </c>
      <c r="R156" s="6" t="s">
        <v>997</v>
      </c>
      <c r="S156" s="6" t="s">
        <v>998</v>
      </c>
      <c r="T156" s="6" t="s">
        <v>999</v>
      </c>
      <c r="U156" s="23" t="str">
        <f>Data!$B156&amp;" "&amp;Data!$F156</f>
        <v>879 GC135VX/GC155VX </v>
      </c>
      <c r="V156" s="23" t="str">
        <f>Data!$U156</f>
        <v>879 GC135VX/GC155VX </v>
      </c>
      <c r="W156" s="23" t="str">
        <f>Data!$V156</f>
        <v>879 GC135VX/GC155VX </v>
      </c>
      <c r="X156" s="23" t="str">
        <f>Data!$W156</f>
        <v>879 GC135VX/GC155VX </v>
      </c>
      <c r="Y156" s="6" t="str">
        <f>CONCATENATE(Data!$C156,"_",Data!$AL156)</f>
        <v>Fam 425_Std</v>
      </c>
      <c r="Z156" s="22" t="str">
        <f t="array" ref="Z156">INDEX(Segment!$C$5:$C$89,MATCH(Data!$Y156,Segment!$B$5:$B$89,0))</f>
        <v>C4 4-9T - Standard and Premium</v>
      </c>
      <c r="AA156" s="6" t="s">
        <v>630</v>
      </c>
      <c r="AB156" s="6" t="s">
        <v>421</v>
      </c>
      <c r="AC156" s="24" t="s">
        <v>420</v>
      </c>
      <c r="AD156" s="24" t="s">
        <v>631</v>
      </c>
      <c r="AE156" s="6" t="s">
        <v>632</v>
      </c>
      <c r="AF156" s="6">
        <v>0.0</v>
      </c>
      <c r="AG156" s="6">
        <v>155.0</v>
      </c>
      <c r="AH156" s="6">
        <f>COUNTIFS(Data!$B$3:$B$305,Data!$B156)</f>
        <v>1</v>
      </c>
      <c r="AI156" s="6" t="str">
        <f>LEFT(Data!$B156,3)</f>
        <v>879</v>
      </c>
      <c r="AJ156" s="6" t="str">
        <f>IF(Data!$D156="Class 5 BT","BT",
     IF(OR(Data!$J156="Hangcha",Data!$J156="Ruyi",Data!$J156="Maximal",Data!$J156="Shanghai",Data!$J156="Staxx"),"Low",
     "Std"))</f>
        <v>Std</v>
      </c>
      <c r="AK156" s="6"/>
      <c r="AL156" s="6" t="str">
        <f>IF(Data!$AK156&lt;&gt;"",Data!$AK156,Data!$AJ156)</f>
        <v>Std</v>
      </c>
    </row>
    <row r="157" ht="12.0" customHeight="1">
      <c r="A157" s="6" t="s">
        <v>1003</v>
      </c>
      <c r="B157" s="21" t="s">
        <v>310</v>
      </c>
      <c r="C157" s="6" t="s">
        <v>309</v>
      </c>
      <c r="D157" s="22" t="s">
        <v>300</v>
      </c>
      <c r="E157" s="6" t="s">
        <v>634</v>
      </c>
      <c r="F157" s="6" t="s">
        <v>1004</v>
      </c>
      <c r="G157" s="23" t="str">
        <f t="array" ref="G157">INDEX(Family!$B$2:$B$69,MATCH(Data!$C157,Family!$A$2:$A$69,0))</f>
        <v>8-12 Ton ICE Pneu</v>
      </c>
      <c r="H157" s="6" t="s">
        <v>1005</v>
      </c>
      <c r="I157" s="6" t="s">
        <v>1005</v>
      </c>
      <c r="J157" s="6" t="s">
        <v>1005</v>
      </c>
      <c r="K157" s="6" t="s">
        <v>18</v>
      </c>
      <c r="L157" s="6" t="s">
        <v>1006</v>
      </c>
      <c r="M157" s="6" t="s">
        <v>299</v>
      </c>
      <c r="N157" s="6" t="s">
        <v>627</v>
      </c>
      <c r="O157" s="6" t="s">
        <v>299</v>
      </c>
      <c r="P157" s="6" t="s">
        <v>1007</v>
      </c>
      <c r="Q157" s="6"/>
      <c r="R157" s="6" t="s">
        <v>1008</v>
      </c>
      <c r="S157" s="6"/>
      <c r="T157" s="6"/>
      <c r="U157" s="23" t="str">
        <f>Data!$B157&amp;" "&amp;Data!$F157</f>
        <v>003 H170-280HD</v>
      </c>
      <c r="V157" s="23" t="str">
        <f>Data!$U157</f>
        <v>003 H170-280HD</v>
      </c>
      <c r="W157" s="23" t="str">
        <f>Data!$V157</f>
        <v>003 H170-280HD</v>
      </c>
      <c r="X157" s="23" t="str">
        <f>Data!$W157</f>
        <v>003 H170-280HD</v>
      </c>
      <c r="Y157" s="6" t="str">
        <f>CONCATENATE(Data!$C157,"_",Data!$AL157)</f>
        <v>Fam 550_BT</v>
      </c>
      <c r="Z157" s="22" t="str">
        <f t="array" ref="Z157">INDEX(Segment!$C$5:$C$89,MATCH(Data!$Y157,Segment!$B$5:$B$89,0))</f>
        <v>Big Forklift Trucks 10-16T</v>
      </c>
      <c r="AA157" s="6" t="s">
        <v>630</v>
      </c>
      <c r="AB157" s="6" t="s">
        <v>425</v>
      </c>
      <c r="AC157" s="24" t="s">
        <v>424</v>
      </c>
      <c r="AD157" s="24" t="s">
        <v>424</v>
      </c>
      <c r="AE157" s="6" t="s">
        <v>632</v>
      </c>
      <c r="AF157" s="6" t="s">
        <v>641</v>
      </c>
      <c r="AG157" s="6">
        <v>156.0</v>
      </c>
      <c r="AH157" s="6">
        <f>COUNTIFS(Data!$B$3:$B$305,Data!$B157)</f>
        <v>1</v>
      </c>
      <c r="AI157" s="6" t="str">
        <f>LEFT(Data!$B157,3)</f>
        <v>003</v>
      </c>
      <c r="AJ157" s="6" t="str">
        <f>IF(Data!$D157="Class 5 BT","BT",
     IF(OR(Data!$J157="Hangcha",Data!$J157="Ruyi",Data!$J157="Maximal",Data!$J157="Shanghai",Data!$J157="Staxx"),"Low",
     "Std"))</f>
        <v>BT</v>
      </c>
      <c r="AK157" s="6"/>
      <c r="AL157" s="6" t="str">
        <f>IF(Data!$AK157&lt;&gt;"",Data!$AK157,Data!$AJ157)</f>
        <v>BT</v>
      </c>
    </row>
    <row r="158" ht="12.0" customHeight="1">
      <c r="A158" s="6" t="s">
        <v>1009</v>
      </c>
      <c r="B158" s="21" t="s">
        <v>311</v>
      </c>
      <c r="C158" s="6" t="s">
        <v>309</v>
      </c>
      <c r="D158" s="22" t="s">
        <v>300</v>
      </c>
      <c r="E158" s="6" t="s">
        <v>634</v>
      </c>
      <c r="F158" s="6" t="s">
        <v>1004</v>
      </c>
      <c r="G158" s="23" t="str">
        <f t="array" ref="G158">INDEX(Family!$B$2:$B$69,MATCH(Data!$C158,Family!$A$2:$A$69,0))</f>
        <v>8-12 Ton ICE Pneu</v>
      </c>
      <c r="H158" s="6" t="s">
        <v>1005</v>
      </c>
      <c r="I158" s="6" t="s">
        <v>1005</v>
      </c>
      <c r="J158" s="6" t="s">
        <v>1005</v>
      </c>
      <c r="K158" s="6" t="s">
        <v>18</v>
      </c>
      <c r="L158" s="6" t="s">
        <v>1006</v>
      </c>
      <c r="M158" s="6" t="s">
        <v>299</v>
      </c>
      <c r="N158" s="6" t="s">
        <v>627</v>
      </c>
      <c r="O158" s="6" t="s">
        <v>299</v>
      </c>
      <c r="P158" s="6" t="s">
        <v>1007</v>
      </c>
      <c r="Q158" s="6" t="s">
        <v>1010</v>
      </c>
      <c r="R158" s="6" t="s">
        <v>1011</v>
      </c>
      <c r="S158" s="6" t="s">
        <v>1012</v>
      </c>
      <c r="T158" s="6" t="s">
        <v>1013</v>
      </c>
      <c r="U158" s="23" t="str">
        <f>Data!$B158&amp;" "&amp;Data!$F158</f>
        <v>007 H170-280HD</v>
      </c>
      <c r="V158" s="23" t="str">
        <f>Data!$U158</f>
        <v>007 H170-280HD</v>
      </c>
      <c r="W158" s="23" t="str">
        <f>Data!$V158</f>
        <v>007 H170-280HD</v>
      </c>
      <c r="X158" s="23" t="str">
        <f>Data!$W158</f>
        <v>007 H170-280HD</v>
      </c>
      <c r="Y158" s="6" t="str">
        <f>CONCATENATE(Data!$C158,"_",Data!$AL158)</f>
        <v>Fam 550_BT</v>
      </c>
      <c r="Z158" s="22" t="str">
        <f t="array" ref="Z158">INDEX(Segment!$C$5:$C$89,MATCH(Data!$Y158,Segment!$B$5:$B$89,0))</f>
        <v>Big Forklift Trucks 10-16T</v>
      </c>
      <c r="AA158" s="6" t="s">
        <v>630</v>
      </c>
      <c r="AB158" s="6" t="s">
        <v>425</v>
      </c>
      <c r="AC158" s="24" t="s">
        <v>424</v>
      </c>
      <c r="AD158" s="24" t="s">
        <v>424</v>
      </c>
      <c r="AE158" s="6" t="s">
        <v>632</v>
      </c>
      <c r="AF158" s="6">
        <v>0.0</v>
      </c>
      <c r="AG158" s="6">
        <v>157.0</v>
      </c>
      <c r="AH158" s="6">
        <f>COUNTIFS(Data!$B$3:$B$305,Data!$B158)</f>
        <v>1</v>
      </c>
      <c r="AI158" s="6" t="str">
        <f>LEFT(Data!$B158,3)</f>
        <v>007</v>
      </c>
      <c r="AJ158" s="6" t="str">
        <f>IF(Data!$D158="Class 5 BT","BT",
     IF(OR(Data!$J158="Hangcha",Data!$J158="Ruyi",Data!$J158="Maximal",Data!$J158="Shanghai",Data!$J158="Staxx"),"Low",
     "Std"))</f>
        <v>BT</v>
      </c>
      <c r="AK158" s="6"/>
      <c r="AL158" s="6" t="str">
        <f>IF(Data!$AK158&lt;&gt;"",Data!$AK158,Data!$AJ158)</f>
        <v>BT</v>
      </c>
    </row>
    <row r="159" ht="12.0" customHeight="1">
      <c r="A159" s="6" t="s">
        <v>1014</v>
      </c>
      <c r="B159" s="21" t="s">
        <v>312</v>
      </c>
      <c r="C159" s="6" t="s">
        <v>309</v>
      </c>
      <c r="D159" s="22" t="s">
        <v>300</v>
      </c>
      <c r="E159" s="6" t="s">
        <v>623</v>
      </c>
      <c r="F159" s="6" t="s">
        <v>1015</v>
      </c>
      <c r="G159" s="23" t="str">
        <f t="array" ref="G159">INDEX(Family!$B$2:$B$69,MATCH(Data!$C159,Family!$A$2:$A$69,0))</f>
        <v>8-12 Ton ICE Pneu</v>
      </c>
      <c r="H159" s="6" t="s">
        <v>1005</v>
      </c>
      <c r="I159" s="6" t="s">
        <v>1005</v>
      </c>
      <c r="J159" s="6" t="s">
        <v>1005</v>
      </c>
      <c r="K159" s="6" t="s">
        <v>18</v>
      </c>
      <c r="L159" s="6" t="s">
        <v>1006</v>
      </c>
      <c r="M159" s="6" t="s">
        <v>299</v>
      </c>
      <c r="N159" s="6" t="s">
        <v>627</v>
      </c>
      <c r="O159" s="6" t="s">
        <v>299</v>
      </c>
      <c r="P159" s="6" t="s">
        <v>1007</v>
      </c>
      <c r="Q159" s="6" t="s">
        <v>1016</v>
      </c>
      <c r="R159" s="6" t="s">
        <v>1011</v>
      </c>
      <c r="S159" s="6" t="s">
        <v>1012</v>
      </c>
      <c r="T159" s="6" t="s">
        <v>1013</v>
      </c>
      <c r="U159" s="23" t="str">
        <f>Data!$B159&amp;" "&amp;Data!$F159</f>
        <v>876 GP170-280DA</v>
      </c>
      <c r="V159" s="23" t="str">
        <f>Data!$U159</f>
        <v>876 GP170-280DA</v>
      </c>
      <c r="W159" s="23" t="str">
        <f>Data!$V159</f>
        <v>876 GP170-280DA</v>
      </c>
      <c r="X159" s="23" t="str">
        <f>Data!$W159</f>
        <v>876 GP170-280DA</v>
      </c>
      <c r="Y159" s="6" t="str">
        <f>CONCATENATE(Data!$C159,"_",Data!$AL159)</f>
        <v>Fam 550_BT</v>
      </c>
      <c r="Z159" s="22" t="str">
        <f t="array" ref="Z159">INDEX(Segment!$C$5:$C$89,MATCH(Data!$Y159,Segment!$B$5:$B$89,0))</f>
        <v>Big Forklift Trucks 10-16T</v>
      </c>
      <c r="AA159" s="6" t="s">
        <v>630</v>
      </c>
      <c r="AB159" s="6" t="s">
        <v>425</v>
      </c>
      <c r="AC159" s="24" t="s">
        <v>424</v>
      </c>
      <c r="AD159" s="24" t="s">
        <v>424</v>
      </c>
      <c r="AE159" s="6" t="s">
        <v>632</v>
      </c>
      <c r="AF159" s="6">
        <v>0.0</v>
      </c>
      <c r="AG159" s="6">
        <v>158.0</v>
      </c>
      <c r="AH159" s="6">
        <f>COUNTIFS(Data!$B$3:$B$305,Data!$B159)</f>
        <v>1</v>
      </c>
      <c r="AI159" s="6" t="str">
        <f>LEFT(Data!$B159,3)</f>
        <v>876</v>
      </c>
      <c r="AJ159" s="6" t="str">
        <f>IF(Data!$D159="Class 5 BT","BT",
     IF(OR(Data!$J159="Hangcha",Data!$J159="Ruyi",Data!$J159="Maximal",Data!$J159="Shanghai",Data!$J159="Staxx"),"Low",
     "Std"))</f>
        <v>BT</v>
      </c>
      <c r="AK159" s="6"/>
      <c r="AL159" s="6" t="str">
        <f>IF(Data!$AK159&lt;&gt;"",Data!$AK159,Data!$AJ159)</f>
        <v>BT</v>
      </c>
    </row>
    <row r="160" ht="12.0" customHeight="1">
      <c r="A160" s="6" t="s">
        <v>1017</v>
      </c>
      <c r="B160" s="21" t="s">
        <v>314</v>
      </c>
      <c r="C160" s="6" t="s">
        <v>313</v>
      </c>
      <c r="D160" s="22" t="s">
        <v>300</v>
      </c>
      <c r="E160" s="6" t="s">
        <v>634</v>
      </c>
      <c r="F160" s="6" t="s">
        <v>1018</v>
      </c>
      <c r="G160" s="23" t="str">
        <f t="array" ref="G160">INDEX(Family!$B$2:$B$69,MATCH(Data!$C160,Family!$A$2:$A$69,0))</f>
        <v>13-16 Ton ICE Pneu</v>
      </c>
      <c r="H160" s="6" t="s">
        <v>1005</v>
      </c>
      <c r="I160" s="6" t="s">
        <v>1005</v>
      </c>
      <c r="J160" s="6" t="s">
        <v>1005</v>
      </c>
      <c r="K160" s="6" t="s">
        <v>18</v>
      </c>
      <c r="L160" s="6" t="s">
        <v>1006</v>
      </c>
      <c r="M160" s="6" t="s">
        <v>299</v>
      </c>
      <c r="N160" s="6" t="s">
        <v>627</v>
      </c>
      <c r="O160" s="6" t="s">
        <v>299</v>
      </c>
      <c r="P160" s="6" t="s">
        <v>1007</v>
      </c>
      <c r="Q160" s="6" t="s">
        <v>1019</v>
      </c>
      <c r="R160" s="6" t="s">
        <v>1020</v>
      </c>
      <c r="S160" s="6" t="s">
        <v>1021</v>
      </c>
      <c r="T160" s="6" t="s">
        <v>1022</v>
      </c>
      <c r="U160" s="23" t="str">
        <f>Data!$B160&amp;" "&amp;Data!$F160</f>
        <v>019 H300-360HD, H360HD-EC4</v>
      </c>
      <c r="V160" s="23" t="str">
        <f>Data!$U160</f>
        <v>019 H300-360HD, H360HD-EC4</v>
      </c>
      <c r="W160" s="23" t="str">
        <f>Data!$V160</f>
        <v>019 H300-360HD, H360HD-EC4</v>
      </c>
      <c r="X160" s="23" t="str">
        <f>Data!$W160</f>
        <v>019 H300-360HD, H360HD-EC4</v>
      </c>
      <c r="Y160" s="6" t="str">
        <f>CONCATENATE(Data!$C160,"_",Data!$AL160)</f>
        <v>Fam 555_BT</v>
      </c>
      <c r="Z160" s="22" t="str">
        <f t="array" ref="Z160">INDEX(Segment!$C$5:$C$89,MATCH(Data!$Y160,Segment!$B$5:$B$89,0))</f>
        <v>Big Forklift Trucks 10-16T</v>
      </c>
      <c r="AA160" s="6" t="s">
        <v>630</v>
      </c>
      <c r="AB160" s="6" t="s">
        <v>425</v>
      </c>
      <c r="AC160" s="24" t="s">
        <v>424</v>
      </c>
      <c r="AD160" s="24" t="s">
        <v>424</v>
      </c>
      <c r="AE160" s="6" t="s">
        <v>632</v>
      </c>
      <c r="AF160" s="6">
        <v>0.0</v>
      </c>
      <c r="AG160" s="6">
        <v>159.0</v>
      </c>
      <c r="AH160" s="6">
        <f>COUNTIFS(Data!$B$3:$B$305,Data!$B160)</f>
        <v>1</v>
      </c>
      <c r="AI160" s="6" t="str">
        <f>LEFT(Data!$B160,3)</f>
        <v>019</v>
      </c>
      <c r="AJ160" s="6" t="str">
        <f>IF(Data!$D160="Class 5 BT","BT",
     IF(OR(Data!$J160="Hangcha",Data!$J160="Ruyi",Data!$J160="Maximal",Data!$J160="Shanghai",Data!$J160="Staxx"),"Low",
     "Std"))</f>
        <v>BT</v>
      </c>
      <c r="AK160" s="6"/>
      <c r="AL160" s="6" t="str">
        <f>IF(Data!$AK160&lt;&gt;"",Data!$AK160,Data!$AJ160)</f>
        <v>BT</v>
      </c>
    </row>
    <row r="161" ht="12.0" customHeight="1">
      <c r="A161" s="6" t="s">
        <v>1023</v>
      </c>
      <c r="B161" s="21" t="s">
        <v>315</v>
      </c>
      <c r="C161" s="6" t="s">
        <v>313</v>
      </c>
      <c r="D161" s="22" t="s">
        <v>300</v>
      </c>
      <c r="E161" s="6" t="s">
        <v>623</v>
      </c>
      <c r="F161" s="6" t="s">
        <v>1024</v>
      </c>
      <c r="G161" s="23" t="str">
        <f t="array" ref="G161">INDEX(Family!$B$2:$B$69,MATCH(Data!$C161,Family!$A$2:$A$69,0))</f>
        <v>13-16 Ton ICE Pneu</v>
      </c>
      <c r="H161" s="6" t="s">
        <v>1005</v>
      </c>
      <c r="I161" s="6" t="s">
        <v>1005</v>
      </c>
      <c r="J161" s="6" t="s">
        <v>1005</v>
      </c>
      <c r="K161" s="6" t="s">
        <v>18</v>
      </c>
      <c r="L161" s="6" t="s">
        <v>1006</v>
      </c>
      <c r="M161" s="6" t="s">
        <v>299</v>
      </c>
      <c r="N161" s="6" t="s">
        <v>627</v>
      </c>
      <c r="O161" s="6" t="s">
        <v>299</v>
      </c>
      <c r="P161" s="6" t="s">
        <v>1007</v>
      </c>
      <c r="Q161" s="6" t="s">
        <v>1025</v>
      </c>
      <c r="R161" s="6" t="s">
        <v>1020</v>
      </c>
      <c r="S161" s="6" t="s">
        <v>1021</v>
      </c>
      <c r="T161" s="6" t="s">
        <v>1022</v>
      </c>
      <c r="U161" s="23" t="str">
        <f>Data!$B161&amp;" "&amp;Data!$F161</f>
        <v>877 GP300-360EA</v>
      </c>
      <c r="V161" s="23" t="str">
        <f>Data!$U161</f>
        <v>877 GP300-360EA</v>
      </c>
      <c r="W161" s="23" t="str">
        <f>Data!$V161</f>
        <v>877 GP300-360EA</v>
      </c>
      <c r="X161" s="23" t="str">
        <f>Data!$W161</f>
        <v>877 GP300-360EA</v>
      </c>
      <c r="Y161" s="6" t="str">
        <f>CONCATENATE(Data!$C161,"_",Data!$AL161)</f>
        <v>Fam 555_BT</v>
      </c>
      <c r="Z161" s="22" t="str">
        <f t="array" ref="Z161">INDEX(Segment!$C$5:$C$89,MATCH(Data!$Y161,Segment!$B$5:$B$89,0))</f>
        <v>Big Forklift Trucks 10-16T</v>
      </c>
      <c r="AA161" s="6" t="s">
        <v>630</v>
      </c>
      <c r="AB161" s="6" t="s">
        <v>425</v>
      </c>
      <c r="AC161" s="24" t="s">
        <v>424</v>
      </c>
      <c r="AD161" s="24" t="s">
        <v>424</v>
      </c>
      <c r="AE161" s="6" t="s">
        <v>632</v>
      </c>
      <c r="AF161" s="6">
        <v>0.0</v>
      </c>
      <c r="AG161" s="6">
        <v>160.0</v>
      </c>
      <c r="AH161" s="6">
        <f>COUNTIFS(Data!$B$3:$B$305,Data!$B161)</f>
        <v>1</v>
      </c>
      <c r="AI161" s="6" t="str">
        <f>LEFT(Data!$B161,3)</f>
        <v>877</v>
      </c>
      <c r="AJ161" s="6" t="str">
        <f>IF(Data!$D161="Class 5 BT","BT",
     IF(OR(Data!$J161="Hangcha",Data!$J161="Ruyi",Data!$J161="Maximal",Data!$J161="Shanghai",Data!$J161="Staxx"),"Low",
     "Std"))</f>
        <v>BT</v>
      </c>
      <c r="AK161" s="6"/>
      <c r="AL161" s="6" t="str">
        <f>IF(Data!$AK161&lt;&gt;"",Data!$AK161,Data!$AJ161)</f>
        <v>BT</v>
      </c>
    </row>
    <row r="162" ht="12.0" customHeight="1">
      <c r="A162" s="6" t="s">
        <v>1026</v>
      </c>
      <c r="B162" s="21" t="s">
        <v>317</v>
      </c>
      <c r="C162" s="6" t="s">
        <v>316</v>
      </c>
      <c r="D162" s="22" t="s">
        <v>300</v>
      </c>
      <c r="E162" s="6" t="s">
        <v>634</v>
      </c>
      <c r="F162" s="6" t="s">
        <v>1026</v>
      </c>
      <c r="G162" s="23" t="str">
        <f t="array" ref="G162">INDEX(Family!$B$2:$B$69,MATCH(Data!$C162,Family!$A$2:$A$69,0))</f>
        <v>10-12 Ton ICE Pneu EC</v>
      </c>
      <c r="H162" s="6" t="s">
        <v>1005</v>
      </c>
      <c r="I162" s="6" t="s">
        <v>1005</v>
      </c>
      <c r="J162" s="6" t="s">
        <v>1005</v>
      </c>
      <c r="K162" s="6" t="s">
        <v>18</v>
      </c>
      <c r="L162" s="6" t="s">
        <v>1006</v>
      </c>
      <c r="M162" s="6" t="s">
        <v>299</v>
      </c>
      <c r="N162" s="6" t="s">
        <v>627</v>
      </c>
      <c r="O162" s="6" t="s">
        <v>299</v>
      </c>
      <c r="P162" s="6" t="s">
        <v>1007</v>
      </c>
      <c r="Q162" s="6" t="s">
        <v>1026</v>
      </c>
      <c r="R162" s="6" t="s">
        <v>1027</v>
      </c>
      <c r="S162" s="6" t="s">
        <v>1028</v>
      </c>
      <c r="T162" s="6"/>
      <c r="U162" s="23" t="str">
        <f>Data!$B162&amp;" "&amp;Data!$F162</f>
        <v>019a H10.00-12.00XM-12EC</v>
      </c>
      <c r="V162" s="23" t="str">
        <f>Data!$U162</f>
        <v>019a H10.00-12.00XM-12EC</v>
      </c>
      <c r="W162" s="23" t="str">
        <f>Data!$V162</f>
        <v>019a H10.00-12.00XM-12EC</v>
      </c>
      <c r="X162" s="23" t="str">
        <f>Data!$W162</f>
        <v>019a H10.00-12.00XM-12EC</v>
      </c>
      <c r="Y162" s="6" t="str">
        <f>CONCATENATE(Data!$C162,"_",Data!$AL162)</f>
        <v>Fam 556_BT</v>
      </c>
      <c r="Z162" s="22" t="str">
        <f t="array" ref="Z162">INDEX(Segment!$C$5:$C$89,MATCH(Data!$Y162,Segment!$B$5:$B$89,0))</f>
        <v>Big Forklift Trucks 10-16T</v>
      </c>
      <c r="AA162" s="6" t="s">
        <v>630</v>
      </c>
      <c r="AB162" s="6" t="s">
        <v>425</v>
      </c>
      <c r="AC162" s="24" t="s">
        <v>424</v>
      </c>
      <c r="AD162" s="24" t="s">
        <v>424</v>
      </c>
      <c r="AE162" s="6" t="s">
        <v>632</v>
      </c>
      <c r="AF162" s="6">
        <v>0.0</v>
      </c>
      <c r="AG162" s="6">
        <v>161.0</v>
      </c>
      <c r="AH162" s="6">
        <f>COUNTIFS(Data!$B$3:$B$305,Data!$B162)</f>
        <v>1</v>
      </c>
      <c r="AI162" s="6" t="str">
        <f>LEFT(Data!$B162,3)</f>
        <v>019</v>
      </c>
      <c r="AJ162" s="6" t="str">
        <f>IF(Data!$D162="Class 5 BT","BT",
     IF(OR(Data!$J162="Hangcha",Data!$J162="Ruyi",Data!$J162="Maximal",Data!$J162="Shanghai",Data!$J162="Staxx"),"Low",
     "Std"))</f>
        <v>BT</v>
      </c>
      <c r="AK162" s="6"/>
      <c r="AL162" s="6" t="str">
        <f>IF(Data!$AK162&lt;&gt;"",Data!$AK162,Data!$AJ162)</f>
        <v>BT</v>
      </c>
    </row>
    <row r="163" ht="12.0" customHeight="1">
      <c r="A163" s="6" t="s">
        <v>1029</v>
      </c>
      <c r="B163" s="21" t="s">
        <v>319</v>
      </c>
      <c r="C163" s="6" t="s">
        <v>318</v>
      </c>
      <c r="D163" s="22" t="s">
        <v>300</v>
      </c>
      <c r="E163" s="6" t="s">
        <v>634</v>
      </c>
      <c r="F163" s="6" t="s">
        <v>1030</v>
      </c>
      <c r="G163" s="23" t="str">
        <f t="array" ref="G163">INDEX(Family!$B$2:$B$69,MATCH(Data!$C163,Family!$A$2:$A$69,0))</f>
        <v>14-18 Ton ICE Pneu FLT</v>
      </c>
      <c r="H163" s="6" t="s">
        <v>1005</v>
      </c>
      <c r="I163" s="6" t="s">
        <v>1005</v>
      </c>
      <c r="J163" s="6" t="s">
        <v>1005</v>
      </c>
      <c r="K163" s="6" t="s">
        <v>18</v>
      </c>
      <c r="L163" s="6" t="s">
        <v>1006</v>
      </c>
      <c r="M163" s="6" t="s">
        <v>299</v>
      </c>
      <c r="N163" s="6" t="s">
        <v>627</v>
      </c>
      <c r="O163" s="6" t="s">
        <v>299</v>
      </c>
      <c r="P163" s="6" t="s">
        <v>1007</v>
      </c>
      <c r="Q163" s="6" t="s">
        <v>1031</v>
      </c>
      <c r="R163" s="6" t="s">
        <v>1032</v>
      </c>
      <c r="S163" s="6" t="s">
        <v>1033</v>
      </c>
      <c r="T163" s="6"/>
      <c r="U163" s="23" t="str">
        <f>Data!$B163&amp;" "&amp;Data!$F163</f>
        <v>236 H400-450HDS,H400-450HD</v>
      </c>
      <c r="V163" s="23" t="str">
        <f>Data!$U163</f>
        <v>236 H400-450HDS,H400-450HD</v>
      </c>
      <c r="W163" s="23" t="str">
        <f>Data!$V163</f>
        <v>236 H400-450HDS,H400-450HD</v>
      </c>
      <c r="X163" s="23" t="str">
        <f>Data!$W163</f>
        <v>236 H400-450HDS,H400-450HD</v>
      </c>
      <c r="Y163" s="6" t="str">
        <f>CONCATENATE(Data!$C163,"_",Data!$AL163)</f>
        <v>Fam 560_BT</v>
      </c>
      <c r="Z163" s="22" t="str">
        <f t="array" ref="Z163">INDEX(Segment!$C$5:$C$89,MATCH(Data!$Y163,Segment!$B$5:$B$89,0))</f>
        <v>Big Forklift Trucks &gt;16T</v>
      </c>
      <c r="AA163" s="6" t="s">
        <v>630</v>
      </c>
      <c r="AB163" s="6" t="s">
        <v>425</v>
      </c>
      <c r="AC163" s="24" t="s">
        <v>424</v>
      </c>
      <c r="AD163" s="24" t="s">
        <v>424</v>
      </c>
      <c r="AE163" s="6" t="s">
        <v>632</v>
      </c>
      <c r="AF163" s="6">
        <v>0.0</v>
      </c>
      <c r="AG163" s="6">
        <v>162.0</v>
      </c>
      <c r="AH163" s="6">
        <f>COUNTIFS(Data!$B$3:$B$305,Data!$B163)</f>
        <v>1</v>
      </c>
      <c r="AI163" s="6" t="str">
        <f>LEFT(Data!$B163,3)</f>
        <v>236</v>
      </c>
      <c r="AJ163" s="6" t="str">
        <f>IF(Data!$D163="Class 5 BT","BT",
     IF(OR(Data!$J163="Hangcha",Data!$J163="Ruyi",Data!$J163="Maximal",Data!$J163="Shanghai",Data!$J163="Staxx"),"Low",
     "Std"))</f>
        <v>BT</v>
      </c>
      <c r="AK163" s="6"/>
      <c r="AL163" s="6" t="str">
        <f>IF(Data!$AK163&lt;&gt;"",Data!$AK163,Data!$AJ163)</f>
        <v>BT</v>
      </c>
    </row>
    <row r="164" ht="12.0" customHeight="1">
      <c r="A164" s="6" t="s">
        <v>1034</v>
      </c>
      <c r="B164" s="21" t="s">
        <v>323</v>
      </c>
      <c r="C164" s="6" t="s">
        <v>322</v>
      </c>
      <c r="D164" s="22" t="s">
        <v>300</v>
      </c>
      <c r="E164" s="6" t="s">
        <v>634</v>
      </c>
      <c r="F164" s="6" t="s">
        <v>1035</v>
      </c>
      <c r="G164" s="23" t="str">
        <f t="array" ref="G164">INDEX(Family!$B$2:$B$69,MATCH(Data!$C164,Family!$A$2:$A$69,0))</f>
        <v>16-25 Ton ICE Pneu CH</v>
      </c>
      <c r="H164" s="6" t="s">
        <v>1005</v>
      </c>
      <c r="I164" s="6" t="s">
        <v>1005</v>
      </c>
      <c r="J164" s="6" t="s">
        <v>1005</v>
      </c>
      <c r="K164" s="6" t="s">
        <v>18</v>
      </c>
      <c r="L164" s="6" t="s">
        <v>1006</v>
      </c>
      <c r="M164" s="6" t="s">
        <v>299</v>
      </c>
      <c r="N164" s="6" t="s">
        <v>627</v>
      </c>
      <c r="O164" s="6" t="s">
        <v>299</v>
      </c>
      <c r="P164" s="6" t="s">
        <v>1007</v>
      </c>
      <c r="Q164" s="6" t="s">
        <v>1036</v>
      </c>
      <c r="R164" s="6" t="s">
        <v>1037</v>
      </c>
      <c r="S164" s="6" t="s">
        <v>1038</v>
      </c>
      <c r="T164" s="6"/>
      <c r="U164" s="23" t="str">
        <f>Data!$B164&amp;" "&amp;Data!$F164</f>
        <v>214 H14.00-20.00XM</v>
      </c>
      <c r="V164" s="23" t="str">
        <f>Data!$U164</f>
        <v>214 H14.00-20.00XM</v>
      </c>
      <c r="W164" s="23" t="str">
        <f>Data!$V164</f>
        <v>214 H14.00-20.00XM</v>
      </c>
      <c r="X164" s="23" t="str">
        <f>Data!$W164</f>
        <v>214 H14.00-20.00XM</v>
      </c>
      <c r="Y164" s="6" t="str">
        <f>CONCATENATE(Data!$C164,"_",Data!$AL164)</f>
        <v>Fam 561_BT</v>
      </c>
      <c r="Z164" s="22" t="str">
        <f t="array" ref="Z164">INDEX(Segment!$C$5:$C$89,MATCH(Data!$Y164,Segment!$B$5:$B$89,0))</f>
        <v>Port Equipment - Empty Container Handlers</v>
      </c>
      <c r="AA164" s="6" t="s">
        <v>630</v>
      </c>
      <c r="AB164" s="6" t="s">
        <v>429</v>
      </c>
      <c r="AC164" s="24" t="s">
        <v>428</v>
      </c>
      <c r="AD164" s="24" t="s">
        <v>428</v>
      </c>
      <c r="AE164" s="6" t="s">
        <v>632</v>
      </c>
      <c r="AF164" s="6">
        <v>0.0</v>
      </c>
      <c r="AG164" s="6">
        <v>163.0</v>
      </c>
      <c r="AH164" s="6">
        <f>COUNTIFS(Data!$B$3:$B$305,Data!$B164)</f>
        <v>1</v>
      </c>
      <c r="AI164" s="6" t="str">
        <f>LEFT(Data!$B164,3)</f>
        <v>214</v>
      </c>
      <c r="AJ164" s="6" t="str">
        <f>IF(Data!$D164="Class 5 BT","BT",
     IF(OR(Data!$J164="Hangcha",Data!$J164="Ruyi",Data!$J164="Maximal",Data!$J164="Shanghai",Data!$J164="Staxx"),"Low",
     "Std"))</f>
        <v>BT</v>
      </c>
      <c r="AK164" s="6"/>
      <c r="AL164" s="6" t="str">
        <f>IF(Data!$AK164&lt;&gt;"",Data!$AK164,Data!$AJ164)</f>
        <v>BT</v>
      </c>
    </row>
    <row r="165" ht="12.0" customHeight="1">
      <c r="A165" s="6" t="s">
        <v>1039</v>
      </c>
      <c r="B165" s="21" t="s">
        <v>326</v>
      </c>
      <c r="C165" s="6" t="s">
        <v>325</v>
      </c>
      <c r="D165" s="22" t="s">
        <v>300</v>
      </c>
      <c r="E165" s="6" t="s">
        <v>634</v>
      </c>
      <c r="F165" s="6" t="s">
        <v>1040</v>
      </c>
      <c r="G165" s="23" t="str">
        <f t="array" ref="G165">INDEX(Family!$B$2:$B$69,MATCH(Data!$C165,Family!$A$2:$A$69,0))</f>
        <v>20-32 Ton ICE Pneu</v>
      </c>
      <c r="H165" s="6" t="s">
        <v>1005</v>
      </c>
      <c r="I165" s="6" t="s">
        <v>1005</v>
      </c>
      <c r="J165" s="6" t="s">
        <v>1005</v>
      </c>
      <c r="K165" s="6" t="s">
        <v>18</v>
      </c>
      <c r="L165" s="6" t="s">
        <v>1006</v>
      </c>
      <c r="M165" s="6" t="s">
        <v>299</v>
      </c>
      <c r="N165" s="6" t="s">
        <v>627</v>
      </c>
      <c r="O165" s="6" t="s">
        <v>299</v>
      </c>
      <c r="P165" s="6" t="s">
        <v>1007</v>
      </c>
      <c r="Q165" s="6" t="s">
        <v>1041</v>
      </c>
      <c r="R165" s="6" t="s">
        <v>1042</v>
      </c>
      <c r="S165" s="6" t="s">
        <v>1043</v>
      </c>
      <c r="T165" s="6"/>
      <c r="U165" s="23" t="str">
        <f>Data!$B165&amp;" "&amp;Data!$F165</f>
        <v>008 H550-700F,H440-700FS</v>
      </c>
      <c r="V165" s="23" t="str">
        <f>Data!$U165</f>
        <v>008 H550-700F,H440-700FS</v>
      </c>
      <c r="W165" s="23" t="str">
        <f>Data!$V165</f>
        <v>008 H550-700F,H440-700FS</v>
      </c>
      <c r="X165" s="23" t="str">
        <f>Data!$W165</f>
        <v>008 H550-700F,H440-700FS</v>
      </c>
      <c r="Y165" s="6" t="str">
        <f>CONCATENATE(Data!$C165,"_",Data!$AL165)</f>
        <v>Fam 565_BT</v>
      </c>
      <c r="Z165" s="22" t="str">
        <f t="array" ref="Z165">INDEX(Segment!$C$5:$C$89,MATCH(Data!$Y165,Segment!$B$5:$B$89,0))</f>
        <v>Big Forklift Trucks &gt;16T</v>
      </c>
      <c r="AA165" s="6" t="s">
        <v>630</v>
      </c>
      <c r="AB165" s="6" t="s">
        <v>425</v>
      </c>
      <c r="AC165" s="24" t="s">
        <v>424</v>
      </c>
      <c r="AD165" s="24" t="s">
        <v>424</v>
      </c>
      <c r="AE165" s="6" t="s">
        <v>632</v>
      </c>
      <c r="AF165" s="6">
        <v>0.0</v>
      </c>
      <c r="AG165" s="6">
        <v>164.0</v>
      </c>
      <c r="AH165" s="6">
        <f>COUNTIFS(Data!$B$3:$B$305,Data!$B165)</f>
        <v>1</v>
      </c>
      <c r="AI165" s="6" t="str">
        <f>LEFT(Data!$B165,3)</f>
        <v>008</v>
      </c>
      <c r="AJ165" s="6" t="str">
        <f>IF(Data!$D165="Class 5 BT","BT",
     IF(OR(Data!$J165="Hangcha",Data!$J165="Ruyi",Data!$J165="Maximal",Data!$J165="Shanghai",Data!$J165="Staxx"),"Low",
     "Std"))</f>
        <v>BT</v>
      </c>
      <c r="AK165" s="6"/>
      <c r="AL165" s="6" t="str">
        <f>IF(Data!$AK165&lt;&gt;"",Data!$AK165,Data!$AJ165)</f>
        <v>BT</v>
      </c>
    </row>
    <row r="166" ht="12.0" customHeight="1">
      <c r="A166" s="6" t="s">
        <v>1044</v>
      </c>
      <c r="B166" s="21" t="s">
        <v>328</v>
      </c>
      <c r="C166" s="6" t="s">
        <v>327</v>
      </c>
      <c r="D166" s="22" t="s">
        <v>300</v>
      </c>
      <c r="E166" s="6" t="s">
        <v>634</v>
      </c>
      <c r="F166" s="6" t="s">
        <v>1045</v>
      </c>
      <c r="G166" s="23" t="str">
        <f t="array" ref="G166">INDEX(Family!$B$2:$B$69,MATCH(Data!$C166,Family!$A$2:$A$69,0))</f>
        <v>36-48 Ton ICE Pneu</v>
      </c>
      <c r="H166" s="6" t="s">
        <v>1005</v>
      </c>
      <c r="I166" s="6" t="s">
        <v>1005</v>
      </c>
      <c r="J166" s="6" t="s">
        <v>1005</v>
      </c>
      <c r="K166" s="6" t="s">
        <v>18</v>
      </c>
      <c r="L166" s="6" t="s">
        <v>1006</v>
      </c>
      <c r="M166" s="6" t="s">
        <v>299</v>
      </c>
      <c r="N166" s="6" t="s">
        <v>627</v>
      </c>
      <c r="O166" s="6" t="s">
        <v>299</v>
      </c>
      <c r="P166" s="6" t="s">
        <v>1007</v>
      </c>
      <c r="Q166" s="6" t="s">
        <v>1046</v>
      </c>
      <c r="R166" s="6" t="s">
        <v>1047</v>
      </c>
      <c r="S166" s="6" t="s">
        <v>1048</v>
      </c>
      <c r="T166" s="6"/>
      <c r="U166" s="23" t="str">
        <f>Data!$B166&amp;" "&amp;Data!$F166</f>
        <v>917 H800-1050HD,H970-1050HDS</v>
      </c>
      <c r="V166" s="23" t="str">
        <f>Data!$U166</f>
        <v>917 H800-1050HD,H970-1050HDS</v>
      </c>
      <c r="W166" s="23" t="str">
        <f>Data!$V166</f>
        <v>917 H800-1050HD,H970-1050HDS</v>
      </c>
      <c r="X166" s="23" t="str">
        <f>Data!$W166</f>
        <v>917 H800-1050HD,H970-1050HDS</v>
      </c>
      <c r="Y166" s="6" t="str">
        <f>CONCATENATE(Data!$C166,"_",Data!$AL166)</f>
        <v>Fam 570_BT</v>
      </c>
      <c r="Z166" s="22" t="str">
        <f t="array" ref="Z166">INDEX(Segment!$C$5:$C$89,MATCH(Data!$Y166,Segment!$B$5:$B$89,0))</f>
        <v>Big Forklift Trucks &gt;16T</v>
      </c>
      <c r="AA166" s="6" t="s">
        <v>630</v>
      </c>
      <c r="AB166" s="6" t="s">
        <v>429</v>
      </c>
      <c r="AC166" s="24" t="s">
        <v>428</v>
      </c>
      <c r="AD166" s="24" t="s">
        <v>428</v>
      </c>
      <c r="AE166" s="6" t="s">
        <v>632</v>
      </c>
      <c r="AF166" s="6">
        <v>0.0</v>
      </c>
      <c r="AG166" s="6">
        <v>165.0</v>
      </c>
      <c r="AH166" s="6">
        <f>COUNTIFS(Data!$B$3:$B$305,Data!$B166)</f>
        <v>1</v>
      </c>
      <c r="AI166" s="6" t="str">
        <f>LEFT(Data!$B166,3)</f>
        <v>917</v>
      </c>
      <c r="AJ166" s="6" t="str">
        <f>IF(Data!$D166="Class 5 BT","BT",
     IF(OR(Data!$J166="Hangcha",Data!$J166="Ruyi",Data!$J166="Maximal",Data!$J166="Shanghai",Data!$J166="Staxx"),"Low",
     "Std"))</f>
        <v>BT</v>
      </c>
      <c r="AK166" s="6"/>
      <c r="AL166" s="6" t="str">
        <f>IF(Data!$AK166&lt;&gt;"",Data!$AK166,Data!$AJ166)</f>
        <v>BT</v>
      </c>
    </row>
    <row r="167" ht="12.0" customHeight="1">
      <c r="A167" s="6" t="s">
        <v>1049</v>
      </c>
      <c r="B167" s="21" t="s">
        <v>330</v>
      </c>
      <c r="C167" s="6" t="s">
        <v>329</v>
      </c>
      <c r="D167" s="22" t="s">
        <v>300</v>
      </c>
      <c r="E167" s="6" t="s">
        <v>634</v>
      </c>
      <c r="F167" s="6" t="s">
        <v>1050</v>
      </c>
      <c r="G167" s="23" t="str">
        <f t="array" ref="G167">INDEX(Family!$B$2:$B$69,MATCH(Data!$C167,Family!$A$2:$A$69,0))</f>
        <v>36-48 Ton ICE Pneu CH</v>
      </c>
      <c r="H167" s="6" t="s">
        <v>1005</v>
      </c>
      <c r="I167" s="6" t="s">
        <v>1005</v>
      </c>
      <c r="J167" s="6" t="s">
        <v>1005</v>
      </c>
      <c r="K167" s="6" t="s">
        <v>18</v>
      </c>
      <c r="L167" s="6" t="s">
        <v>1006</v>
      </c>
      <c r="M167" s="6" t="s">
        <v>299</v>
      </c>
      <c r="N167" s="6" t="s">
        <v>627</v>
      </c>
      <c r="O167" s="6" t="s">
        <v>299</v>
      </c>
      <c r="P167" s="6" t="s">
        <v>1007</v>
      </c>
      <c r="Q167" s="6" t="s">
        <v>1051</v>
      </c>
      <c r="R167" s="6" t="s">
        <v>1052</v>
      </c>
      <c r="S167" s="6" t="s">
        <v>1053</v>
      </c>
      <c r="T167" s="6"/>
      <c r="U167" s="23" t="str">
        <f>Data!$B167&amp;" "&amp;Data!$F167</f>
        <v>117 H1050-1150HD-CH</v>
      </c>
      <c r="V167" s="23" t="str">
        <f>Data!$U167</f>
        <v>117 H1050-1150HD-CH</v>
      </c>
      <c r="W167" s="23" t="str">
        <f>Data!$V167</f>
        <v>117 H1050-1150HD-CH</v>
      </c>
      <c r="X167" s="23" t="str">
        <f>Data!$W167</f>
        <v>117 H1050-1150HD-CH</v>
      </c>
      <c r="Y167" s="6" t="str">
        <f>CONCATENATE(Data!$C167,"_",Data!$AL167)</f>
        <v>Fam 571_BT</v>
      </c>
      <c r="Z167" s="22" t="str">
        <f t="array" ref="Z167">INDEX(Segment!$C$5:$C$89,MATCH(Data!$Y167,Segment!$B$5:$B$89,0))</f>
        <v>Port Equipment - Empty Container Handlers</v>
      </c>
      <c r="AA167" s="6" t="s">
        <v>630</v>
      </c>
      <c r="AB167" s="6" t="s">
        <v>429</v>
      </c>
      <c r="AC167" s="24" t="s">
        <v>428</v>
      </c>
      <c r="AD167" s="24" t="s">
        <v>428</v>
      </c>
      <c r="AE167" s="6" t="s">
        <v>632</v>
      </c>
      <c r="AF167" s="6">
        <v>0.0</v>
      </c>
      <c r="AG167" s="6">
        <v>166.0</v>
      </c>
      <c r="AH167" s="6">
        <f>COUNTIFS(Data!$B$3:$B$305,Data!$B167)</f>
        <v>1</v>
      </c>
      <c r="AI167" s="6" t="str">
        <f>LEFT(Data!$B167,3)</f>
        <v>117</v>
      </c>
      <c r="AJ167" s="6" t="str">
        <f>IF(Data!$D167="Class 5 BT","BT",
     IF(OR(Data!$J167="Hangcha",Data!$J167="Ruyi",Data!$J167="Maximal",Data!$J167="Shanghai",Data!$J167="Staxx"),"Low",
     "Std"))</f>
        <v>BT</v>
      </c>
      <c r="AK167" s="6"/>
      <c r="AL167" s="6" t="str">
        <f>IF(Data!$AK167&lt;&gt;"",Data!$AK167,Data!$AJ167)</f>
        <v>BT</v>
      </c>
    </row>
    <row r="168" ht="12.0" customHeight="1">
      <c r="A168" s="6" t="s">
        <v>1054</v>
      </c>
      <c r="B168" s="21" t="s">
        <v>332</v>
      </c>
      <c r="C168" s="6" t="s">
        <v>331</v>
      </c>
      <c r="D168" s="22" t="s">
        <v>300</v>
      </c>
      <c r="E168" s="6" t="s">
        <v>634</v>
      </c>
      <c r="F168" s="6" t="s">
        <v>1055</v>
      </c>
      <c r="G168" s="23" t="str">
        <f t="array" ref="G168">INDEX(Family!$B$2:$B$69,MATCH(Data!$C168,Family!$A$2:$A$69,0))</f>
        <v>Reachstacker</v>
      </c>
      <c r="H168" s="6" t="s">
        <v>1005</v>
      </c>
      <c r="I168" s="6" t="s">
        <v>1005</v>
      </c>
      <c r="J168" s="6" t="s">
        <v>1005</v>
      </c>
      <c r="K168" s="6" t="s">
        <v>18</v>
      </c>
      <c r="L168" s="6" t="s">
        <v>1006</v>
      </c>
      <c r="M168" s="6" t="s">
        <v>299</v>
      </c>
      <c r="N168" s="6" t="s">
        <v>627</v>
      </c>
      <c r="O168" s="6" t="s">
        <v>299</v>
      </c>
      <c r="P168" s="6" t="s">
        <v>1007</v>
      </c>
      <c r="Q168" s="6" t="s">
        <v>1056</v>
      </c>
      <c r="R168" s="6" t="s">
        <v>1057</v>
      </c>
      <c r="S168" s="6" t="s">
        <v>1058</v>
      </c>
      <c r="T168" s="6"/>
      <c r="U168" s="23" t="str">
        <f>Data!$B168&amp;" "&amp;Data!$F168</f>
        <v>222 RS45-30CH/RS46-30IH</v>
      </c>
      <c r="V168" s="23" t="str">
        <f>Data!$U168</f>
        <v>222 RS45-30CH/RS46-30IH</v>
      </c>
      <c r="W168" s="23" t="str">
        <f>Data!$V168</f>
        <v>222 RS45-30CH/RS46-30IH</v>
      </c>
      <c r="X168" s="23" t="str">
        <f>Data!$W168</f>
        <v>222 RS45-30CH/RS46-30IH</v>
      </c>
      <c r="Y168" s="6" t="str">
        <f>CONCATENATE(Data!$C168,"_",Data!$AL168)</f>
        <v>Fam 575_BT</v>
      </c>
      <c r="Z168" s="22" t="str">
        <f t="array" ref="Z168">INDEX(Segment!$C$5:$C$89,MATCH(Data!$Y168,Segment!$B$5:$B$89,0))</f>
        <v>Port Equipment - Reachstackers</v>
      </c>
      <c r="AA168" s="6" t="s">
        <v>630</v>
      </c>
      <c r="AB168" s="6" t="s">
        <v>429</v>
      </c>
      <c r="AC168" s="24" t="s">
        <v>428</v>
      </c>
      <c r="AD168" s="24" t="s">
        <v>428</v>
      </c>
      <c r="AE168" s="6" t="s">
        <v>632</v>
      </c>
      <c r="AF168" s="6">
        <v>0.0</v>
      </c>
      <c r="AG168" s="6">
        <v>167.0</v>
      </c>
      <c r="AH168" s="6">
        <f>COUNTIFS(Data!$B$3:$B$305,Data!$B168)</f>
        <v>1</v>
      </c>
      <c r="AI168" s="6" t="str">
        <f>LEFT(Data!$B168,3)</f>
        <v>222</v>
      </c>
      <c r="AJ168" s="6" t="str">
        <f>IF(Data!$D168="Class 5 BT","BT",
     IF(OR(Data!$J168="Hangcha",Data!$J168="Ruyi",Data!$J168="Maximal",Data!$J168="Shanghai",Data!$J168="Staxx"),"Low",
     "Std"))</f>
        <v>BT</v>
      </c>
      <c r="AK168" s="6"/>
      <c r="AL168" s="6" t="str">
        <f>IF(Data!$AK168&lt;&gt;"",Data!$AK168,Data!$AJ168)</f>
        <v>BT</v>
      </c>
    </row>
    <row r="169" ht="12.0" customHeight="1">
      <c r="A169" s="6" t="s">
        <v>1055</v>
      </c>
      <c r="B169" s="21" t="s">
        <v>333</v>
      </c>
      <c r="C169" s="6" t="s">
        <v>331</v>
      </c>
      <c r="D169" s="22" t="s">
        <v>300</v>
      </c>
      <c r="E169" s="6" t="s">
        <v>634</v>
      </c>
      <c r="F169" s="6" t="s">
        <v>1055</v>
      </c>
      <c r="G169" s="23" t="str">
        <f t="array" ref="G169">INDEX(Family!$B$2:$B$69,MATCH(Data!$C169,Family!$A$2:$A$69,0))</f>
        <v>Reachstacker</v>
      </c>
      <c r="H169" s="6" t="s">
        <v>1059</v>
      </c>
      <c r="I169" s="6" t="s">
        <v>1059</v>
      </c>
      <c r="J169" s="6" t="s">
        <v>1059</v>
      </c>
      <c r="K169" s="6" t="s">
        <v>18</v>
      </c>
      <c r="L169" s="6" t="s">
        <v>1006</v>
      </c>
      <c r="M169" s="6" t="s">
        <v>299</v>
      </c>
      <c r="N169" s="6" t="s">
        <v>627</v>
      </c>
      <c r="O169" s="6" t="s">
        <v>299</v>
      </c>
      <c r="P169" s="6" t="s">
        <v>1007</v>
      </c>
      <c r="Q169" s="6" t="s">
        <v>1060</v>
      </c>
      <c r="R169" s="6" t="s">
        <v>1057</v>
      </c>
      <c r="S169" s="6" t="s">
        <v>1058</v>
      </c>
      <c r="T169" s="6"/>
      <c r="U169" s="23" t="str">
        <f>Data!$B169&amp;" "&amp;Data!$F169</f>
        <v>289 RS45-30CH/RS46-30IH</v>
      </c>
      <c r="V169" s="23" t="str">
        <f>Data!$U169</f>
        <v>289 RS45-30CH/RS46-30IH</v>
      </c>
      <c r="W169" s="23" t="str">
        <f>Data!$V169</f>
        <v>289 RS45-30CH/RS46-30IH</v>
      </c>
      <c r="X169" s="23" t="str">
        <f>Data!$W169</f>
        <v>289 RS45-30CH/RS46-30IH</v>
      </c>
      <c r="Y169" s="6" t="str">
        <f>CONCATENATE(Data!$C169,"_",Data!$AL169)</f>
        <v>Fam 575_BT</v>
      </c>
      <c r="Z169" s="22" t="str">
        <f t="array" ref="Z169">INDEX(Segment!$C$5:$C$89,MATCH(Data!$Y169,Segment!$B$5:$B$89,0))</f>
        <v>Port Equipment - Reachstackers</v>
      </c>
      <c r="AA169" s="6" t="s">
        <v>630</v>
      </c>
      <c r="AB169" s="6" t="s">
        <v>429</v>
      </c>
      <c r="AC169" s="24" t="s">
        <v>428</v>
      </c>
      <c r="AD169" s="24" t="s">
        <v>428</v>
      </c>
      <c r="AE169" s="6" t="s">
        <v>632</v>
      </c>
      <c r="AF169" s="6">
        <v>0.0</v>
      </c>
      <c r="AG169" s="6">
        <v>168.0</v>
      </c>
      <c r="AH169" s="6">
        <f>COUNTIFS(Data!$B$3:$B$305,Data!$B169)</f>
        <v>1</v>
      </c>
      <c r="AI169" s="6" t="str">
        <f>LEFT(Data!$B169,3)</f>
        <v>289</v>
      </c>
      <c r="AJ169" s="6" t="str">
        <f>IF(Data!$D169="Class 5 BT","BT",
     IF(OR(Data!$J169="Hangcha",Data!$J169="Ruyi",Data!$J169="Maximal",Data!$J169="Shanghai",Data!$J169="Staxx"),"Low",
     "Std"))</f>
        <v>BT</v>
      </c>
      <c r="AK169" s="6"/>
      <c r="AL169" s="6" t="str">
        <f>IF(Data!$AK169&lt;&gt;"",Data!$AK169,Data!$AJ169)</f>
        <v>BT</v>
      </c>
    </row>
    <row r="170" ht="12.0" customHeight="1">
      <c r="A170" s="6" t="s">
        <v>1061</v>
      </c>
      <c r="B170" s="21" t="s">
        <v>338</v>
      </c>
      <c r="C170" s="6" t="s">
        <v>337</v>
      </c>
      <c r="D170" s="22" t="s">
        <v>300</v>
      </c>
      <c r="E170" s="6" t="s">
        <v>634</v>
      </c>
      <c r="F170" s="6" t="s">
        <v>1062</v>
      </c>
      <c r="G170" s="23" t="str">
        <f t="array" ref="G170">INDEX(Family!$B$2:$B$69,MATCH(Data!$C170,Family!$A$2:$A$69,0))</f>
        <v>Yardmaster</v>
      </c>
      <c r="H170" s="6" t="s">
        <v>1063</v>
      </c>
      <c r="I170" s="6" t="s">
        <v>1063</v>
      </c>
      <c r="J170" s="6" t="s">
        <v>1063</v>
      </c>
      <c r="K170" s="6" t="s">
        <v>18</v>
      </c>
      <c r="L170" s="6" t="s">
        <v>1006</v>
      </c>
      <c r="M170" s="6" t="s">
        <v>299</v>
      </c>
      <c r="N170" s="6" t="s">
        <v>627</v>
      </c>
      <c r="O170" s="6" t="s">
        <v>299</v>
      </c>
      <c r="P170" s="6" t="s">
        <v>1007</v>
      </c>
      <c r="Q170" s="6"/>
      <c r="R170" s="6" t="s">
        <v>1008</v>
      </c>
      <c r="S170" s="6"/>
      <c r="T170" s="6"/>
      <c r="U170" s="23" t="str">
        <f>Data!$B170&amp;" "&amp;Data!$F170</f>
        <v>227 HR45-25, 31, 40S, 36L, 40LS</v>
      </c>
      <c r="V170" s="23" t="str">
        <f>Data!$U170</f>
        <v>227 HR45-25, 31, 40S, 36L, 40LS</v>
      </c>
      <c r="W170" s="23" t="str">
        <f>Data!$V170</f>
        <v>227 HR45-25, 31, 40S, 36L, 40LS</v>
      </c>
      <c r="X170" s="23" t="str">
        <f>Data!$W170</f>
        <v>227 HR45-25, 31, 40S, 36L, 40LS</v>
      </c>
      <c r="Y170" s="6" t="str">
        <f>CONCATENATE(Data!$C170,"_",Data!$AL170)</f>
        <v>Fam 580_BT</v>
      </c>
      <c r="Z170" s="22" t="str">
        <f t="array" ref="Z170">INDEX(Segment!$C$5:$C$89,MATCH(Data!$Y170,Segment!$B$5:$B$89,0))</f>
        <v>Big Forklift Trucks &gt;16T</v>
      </c>
      <c r="AA170" s="6" t="s">
        <v>630</v>
      </c>
      <c r="AB170" s="6" t="s">
        <v>429</v>
      </c>
      <c r="AC170" s="24" t="s">
        <v>428</v>
      </c>
      <c r="AD170" s="24" t="s">
        <v>428</v>
      </c>
      <c r="AE170" s="6" t="s">
        <v>632</v>
      </c>
      <c r="AF170" s="6" t="s">
        <v>641</v>
      </c>
      <c r="AG170" s="6">
        <v>169.0</v>
      </c>
      <c r="AH170" s="6">
        <f>COUNTIFS(Data!$B$3:$B$305,Data!$B170)</f>
        <v>1</v>
      </c>
      <c r="AI170" s="6" t="str">
        <f>LEFT(Data!$B170,3)</f>
        <v>227</v>
      </c>
      <c r="AJ170" s="6" t="str">
        <f>IF(Data!$D170="Class 5 BT","BT",
     IF(OR(Data!$J170="Hangcha",Data!$J170="Ruyi",Data!$J170="Maximal",Data!$J170="Shanghai",Data!$J170="Staxx"),"Low",
     "Std"))</f>
        <v>BT</v>
      </c>
      <c r="AK170" s="6"/>
      <c r="AL170" s="6" t="str">
        <f>IF(Data!$AK170&lt;&gt;"",Data!$AK170,Data!$AJ170)</f>
        <v>BT</v>
      </c>
    </row>
    <row r="171" ht="12.0" customHeight="1">
      <c r="A171" s="6" t="s">
        <v>1064</v>
      </c>
      <c r="B171" s="21" t="s">
        <v>339</v>
      </c>
      <c r="C171" s="6" t="s">
        <v>337</v>
      </c>
      <c r="D171" s="22" t="s">
        <v>300</v>
      </c>
      <c r="E171" s="6" t="s">
        <v>634</v>
      </c>
      <c r="F171" s="6" t="s">
        <v>1065</v>
      </c>
      <c r="G171" s="23" t="str">
        <f t="array" ref="G171">INDEX(Family!$B$2:$B$69,MATCH(Data!$C171,Family!$A$2:$A$69,0))</f>
        <v>Yardmaster</v>
      </c>
      <c r="H171" s="6" t="s">
        <v>1063</v>
      </c>
      <c r="I171" s="6" t="s">
        <v>1063</v>
      </c>
      <c r="J171" s="6" t="s">
        <v>1063</v>
      </c>
      <c r="K171" s="6" t="s">
        <v>18</v>
      </c>
      <c r="L171" s="6" t="s">
        <v>1006</v>
      </c>
      <c r="M171" s="6" t="s">
        <v>299</v>
      </c>
      <c r="N171" s="6" t="s">
        <v>627</v>
      </c>
      <c r="O171" s="6" t="s">
        <v>299</v>
      </c>
      <c r="P171" s="6" t="s">
        <v>1007</v>
      </c>
      <c r="Q171" s="6"/>
      <c r="R171" s="6" t="s">
        <v>1008</v>
      </c>
      <c r="S171" s="6"/>
      <c r="T171" s="6"/>
      <c r="U171" s="23" t="str">
        <f>Data!$B171&amp;" "&amp;Data!$F171</f>
        <v>228 HR45-EC/HR48-EC</v>
      </c>
      <c r="V171" s="23" t="str">
        <f>Data!$U171</f>
        <v>228 HR45-EC/HR48-EC</v>
      </c>
      <c r="W171" s="23" t="str">
        <f>Data!$V171</f>
        <v>228 HR45-EC/HR48-EC</v>
      </c>
      <c r="X171" s="23" t="str">
        <f>Data!$W171</f>
        <v>228 HR45-EC/HR48-EC</v>
      </c>
      <c r="Y171" s="6" t="str">
        <f>CONCATENATE(Data!$C171,"_",Data!$AL171)</f>
        <v>Fam 580_BT</v>
      </c>
      <c r="Z171" s="22" t="str">
        <f t="array" ref="Z171">INDEX(Segment!$C$5:$C$89,MATCH(Data!$Y171,Segment!$B$5:$B$89,0))</f>
        <v>Big Forklift Trucks &gt;16T</v>
      </c>
      <c r="AA171" s="6" t="s">
        <v>630</v>
      </c>
      <c r="AB171" s="6" t="s">
        <v>429</v>
      </c>
      <c r="AC171" s="24" t="s">
        <v>428</v>
      </c>
      <c r="AD171" s="24" t="s">
        <v>428</v>
      </c>
      <c r="AE171" s="6" t="s">
        <v>632</v>
      </c>
      <c r="AF171" s="6" t="s">
        <v>641</v>
      </c>
      <c r="AG171" s="6">
        <v>170.0</v>
      </c>
      <c r="AH171" s="6">
        <f>COUNTIFS(Data!$B$3:$B$305,Data!$B171)</f>
        <v>1</v>
      </c>
      <c r="AI171" s="6" t="str">
        <f>LEFT(Data!$B171,3)</f>
        <v>228</v>
      </c>
      <c r="AJ171" s="6" t="str">
        <f>IF(Data!$D171="Class 5 BT","BT",
     IF(OR(Data!$J171="Hangcha",Data!$J171="Ruyi",Data!$J171="Maximal",Data!$J171="Shanghai",Data!$J171="Staxx"),"Low",
     "Std"))</f>
        <v>BT</v>
      </c>
      <c r="AK171" s="6"/>
      <c r="AL171" s="6" t="str">
        <f>IF(Data!$AK171&lt;&gt;"",Data!$AK171,Data!$AJ171)</f>
        <v>BT</v>
      </c>
    </row>
    <row r="172" ht="12.0" customHeight="1">
      <c r="A172" s="6" t="s">
        <v>1066</v>
      </c>
      <c r="B172" s="21" t="s">
        <v>342</v>
      </c>
      <c r="C172" s="6" t="s">
        <v>341</v>
      </c>
      <c r="D172" s="22" t="s">
        <v>340</v>
      </c>
      <c r="E172" s="6" t="s">
        <v>634</v>
      </c>
      <c r="F172" s="6" t="s">
        <v>1067</v>
      </c>
      <c r="G172" s="23" t="str">
        <f t="array" ref="G172">INDEX(Family!$B$2:$B$69,MATCH(Data!$C172,Family!$A$2:$A$69,0))</f>
        <v>1-2 Ton ICE Pneu</v>
      </c>
      <c r="H172" s="6" t="s">
        <v>688</v>
      </c>
      <c r="I172" s="6" t="s">
        <v>688</v>
      </c>
      <c r="J172" s="6" t="s">
        <v>688</v>
      </c>
      <c r="K172" s="6" t="s">
        <v>18</v>
      </c>
      <c r="L172" s="6" t="s">
        <v>626</v>
      </c>
      <c r="M172" s="6" t="s">
        <v>299</v>
      </c>
      <c r="N172" s="6" t="s">
        <v>627</v>
      </c>
      <c r="O172" s="6" t="s">
        <v>299</v>
      </c>
      <c r="P172" s="6" t="s">
        <v>1007</v>
      </c>
      <c r="Q172" s="6" t="s">
        <v>1068</v>
      </c>
      <c r="R172" s="6" t="s">
        <v>1069</v>
      </c>
      <c r="S172" s="6" t="s">
        <v>1070</v>
      </c>
      <c r="T172" s="6" t="s">
        <v>1071</v>
      </c>
      <c r="U172" s="23" t="str">
        <f>Data!$B172&amp;" "&amp;Data!$F172</f>
        <v>001 H30-35FT,H40FTS</v>
      </c>
      <c r="V172" s="23" t="str">
        <f>Data!$U172</f>
        <v>001 H30-35FT,H40FTS</v>
      </c>
      <c r="W172" s="23" t="str">
        <f>Data!$V172</f>
        <v>001 H30-35FT,H40FTS</v>
      </c>
      <c r="X172" s="23" t="str">
        <f>Data!$W172</f>
        <v>001 H30-35FT,H40FTS</v>
      </c>
      <c r="Y172" s="6" t="str">
        <f>CONCATENATE(Data!$C172,"_",Data!$AL172)</f>
        <v>Fam 530_Std</v>
      </c>
      <c r="Z172" s="22" t="str">
        <f t="array" ref="Z172">INDEX(Segment!$C$5:$C$89,MATCH(Data!$Y172,Segment!$B$5:$B$89,0))</f>
        <v>C5 1-3.5T - Standard and Premium</v>
      </c>
      <c r="AA172" s="6" t="s">
        <v>630</v>
      </c>
      <c r="AB172" s="6" t="s">
        <v>416</v>
      </c>
      <c r="AC172" s="24" t="s">
        <v>415</v>
      </c>
      <c r="AD172" s="24" t="s">
        <v>631</v>
      </c>
      <c r="AE172" s="6" t="s">
        <v>632</v>
      </c>
      <c r="AF172" s="6">
        <v>0.0</v>
      </c>
      <c r="AG172" s="6">
        <v>171.0</v>
      </c>
      <c r="AH172" s="6">
        <f>COUNTIFS(Data!$B$3:$B$305,Data!$B172)</f>
        <v>1</v>
      </c>
      <c r="AI172" s="6" t="str">
        <f>LEFT(Data!$B172,3)</f>
        <v>001</v>
      </c>
      <c r="AJ172" s="6" t="str">
        <f>IF(Data!$D172="Class 5 BT","BT",
     IF(OR(Data!$J172="Hangcha",Data!$J172="Ruyi",Data!$J172="Maximal",Data!$J172="Shanghai",Data!$J172="Staxx"),"Low",
     "Std"))</f>
        <v>Std</v>
      </c>
      <c r="AK172" s="6"/>
      <c r="AL172" s="6" t="str">
        <f>IF(Data!$AK172&lt;&gt;"",Data!$AK172,Data!$AJ172)</f>
        <v>Std</v>
      </c>
    </row>
    <row r="173" ht="12.0" customHeight="1">
      <c r="A173" s="6" t="s">
        <v>1072</v>
      </c>
      <c r="B173" s="21" t="s">
        <v>346</v>
      </c>
      <c r="C173" s="6" t="s">
        <v>341</v>
      </c>
      <c r="D173" s="22" t="s">
        <v>340</v>
      </c>
      <c r="E173" s="6" t="s">
        <v>623</v>
      </c>
      <c r="F173" s="6" t="s">
        <v>1073</v>
      </c>
      <c r="G173" s="23" t="str">
        <f t="array" ref="G173">INDEX(Family!$B$2:$B$69,MATCH(Data!$C173,Family!$A$2:$A$69,0))</f>
        <v>1-2 Ton ICE Pneu</v>
      </c>
      <c r="H173" s="6" t="s">
        <v>688</v>
      </c>
      <c r="I173" s="6" t="s">
        <v>688</v>
      </c>
      <c r="J173" s="6" t="s">
        <v>688</v>
      </c>
      <c r="K173" s="6" t="s">
        <v>18</v>
      </c>
      <c r="L173" s="6" t="s">
        <v>626</v>
      </c>
      <c r="M173" s="6" t="s">
        <v>299</v>
      </c>
      <c r="N173" s="6" t="s">
        <v>627</v>
      </c>
      <c r="O173" s="6" t="s">
        <v>299</v>
      </c>
      <c r="P173" s="6" t="s">
        <v>1007</v>
      </c>
      <c r="Q173" s="6" t="s">
        <v>1074</v>
      </c>
      <c r="R173" s="6" t="s">
        <v>1069</v>
      </c>
      <c r="S173" s="6" t="s">
        <v>1070</v>
      </c>
      <c r="T173" s="6" t="s">
        <v>1071</v>
      </c>
      <c r="U173" s="23" t="str">
        <f>Data!$B173&amp;" "&amp;Data!$F173</f>
        <v>810 GDP/GLP16-20AF</v>
      </c>
      <c r="V173" s="23" t="str">
        <f>Data!$U173</f>
        <v>810 GDP/GLP16-20AF</v>
      </c>
      <c r="W173" s="23" t="str">
        <f>Data!$V173</f>
        <v>810 GDP/GLP16-20AF</v>
      </c>
      <c r="X173" s="23" t="str">
        <f>Data!$W173</f>
        <v>810 GDP/GLP16-20AF</v>
      </c>
      <c r="Y173" s="6" t="str">
        <f>CONCATENATE(Data!$C173,"_",Data!$AL173)</f>
        <v>Fam 530_Std</v>
      </c>
      <c r="Z173" s="22" t="str">
        <f t="array" ref="Z173">INDEX(Segment!$C$5:$C$89,MATCH(Data!$Y173,Segment!$B$5:$B$89,0))</f>
        <v>C5 1-3.5T - Standard and Premium</v>
      </c>
      <c r="AA173" s="6" t="s">
        <v>630</v>
      </c>
      <c r="AB173" s="6" t="s">
        <v>416</v>
      </c>
      <c r="AC173" s="24" t="s">
        <v>415</v>
      </c>
      <c r="AD173" s="24" t="s">
        <v>631</v>
      </c>
      <c r="AE173" s="6" t="s">
        <v>632</v>
      </c>
      <c r="AF173" s="6">
        <v>0.0</v>
      </c>
      <c r="AG173" s="6">
        <v>172.0</v>
      </c>
      <c r="AH173" s="6">
        <f>COUNTIFS(Data!$B$3:$B$305,Data!$B173)</f>
        <v>1</v>
      </c>
      <c r="AI173" s="6" t="str">
        <f>LEFT(Data!$B173,3)</f>
        <v>810</v>
      </c>
      <c r="AJ173" s="6" t="str">
        <f>IF(Data!$D173="Class 5 BT","BT",
     IF(OR(Data!$J173="Hangcha",Data!$J173="Ruyi",Data!$J173="Maximal",Data!$J173="Shanghai",Data!$J173="Staxx"),"Low",
     "Std"))</f>
        <v>Std</v>
      </c>
      <c r="AK173" s="6"/>
      <c r="AL173" s="6" t="str">
        <f>IF(Data!$AK173&lt;&gt;"",Data!$AK173,Data!$AJ173)</f>
        <v>Std</v>
      </c>
    </row>
    <row r="174" ht="12.0" customHeight="1">
      <c r="A174" s="6" t="s">
        <v>1075</v>
      </c>
      <c r="B174" s="21" t="s">
        <v>348</v>
      </c>
      <c r="C174" s="6" t="s">
        <v>347</v>
      </c>
      <c r="D174" s="22" t="s">
        <v>340</v>
      </c>
      <c r="E174" s="6" t="s">
        <v>634</v>
      </c>
      <c r="F174" s="6" t="s">
        <v>1076</v>
      </c>
      <c r="G174" s="23" t="str">
        <f t="array" ref="G174">INDEX(Family!$B$2:$B$69,MATCH(Data!$C174,Family!$A$2:$A$69,0))</f>
        <v>1-2 Ton ICE Pneu - SN</v>
      </c>
      <c r="H174" s="6" t="s">
        <v>625</v>
      </c>
      <c r="I174" s="6" t="s">
        <v>625</v>
      </c>
      <c r="J174" s="6" t="s">
        <v>625</v>
      </c>
      <c r="K174" s="6" t="s">
        <v>18</v>
      </c>
      <c r="L174" s="6" t="s">
        <v>626</v>
      </c>
      <c r="M174" s="6" t="s">
        <v>299</v>
      </c>
      <c r="N174" s="6" t="s">
        <v>627</v>
      </c>
      <c r="O174" s="6" t="s">
        <v>299</v>
      </c>
      <c r="P174" s="6" t="s">
        <v>1007</v>
      </c>
      <c r="Q174" s="6" t="s">
        <v>1077</v>
      </c>
      <c r="R174" s="6" t="s">
        <v>1078</v>
      </c>
      <c r="S174" s="6" t="s">
        <v>1079</v>
      </c>
      <c r="T174" s="6" t="s">
        <v>1080</v>
      </c>
      <c r="U174" s="23" t="str">
        <f>Data!$B174&amp;" "&amp;Data!$F174</f>
        <v>475 H1.50-2.00TX/S</v>
      </c>
      <c r="V174" s="23" t="str">
        <f>Data!$U174</f>
        <v>475 H1.50-2.00TX/S</v>
      </c>
      <c r="W174" s="23" t="str">
        <f>Data!$V174</f>
        <v>475 H1.50-2.00TX/S</v>
      </c>
      <c r="X174" s="23" t="str">
        <f>Data!$W174</f>
        <v>475 H1.50-2.00TX/S</v>
      </c>
      <c r="Y174" s="6" t="str">
        <f>CONCATENATE(Data!$C174,"_",Data!$AL174)</f>
        <v>Fam 532_Std</v>
      </c>
      <c r="Z174" s="22" t="str">
        <f t="array" ref="Z174">INDEX(Segment!$C$5:$C$89,MATCH(Data!$Y174,Segment!$B$5:$B$89,0))</f>
        <v>C5 1-3.5T - Standard and Premium</v>
      </c>
      <c r="AA174" s="6" t="s">
        <v>630</v>
      </c>
      <c r="AB174" s="6" t="s">
        <v>416</v>
      </c>
      <c r="AC174" s="24" t="s">
        <v>415</v>
      </c>
      <c r="AD174" s="24" t="s">
        <v>631</v>
      </c>
      <c r="AE174" s="6" t="s">
        <v>632</v>
      </c>
      <c r="AF174" s="6">
        <v>0.0</v>
      </c>
      <c r="AG174" s="6">
        <v>173.0</v>
      </c>
      <c r="AH174" s="6">
        <f>COUNTIFS(Data!$B$3:$B$305,Data!$B174)</f>
        <v>1</v>
      </c>
      <c r="AI174" s="6" t="str">
        <f>LEFT(Data!$B174,3)</f>
        <v>475</v>
      </c>
      <c r="AJ174" s="6" t="str">
        <f>IF(Data!$D174="Class 5 BT","BT",
     IF(OR(Data!$J174="Hangcha",Data!$J174="Ruyi",Data!$J174="Maximal",Data!$J174="Shanghai",Data!$J174="Staxx"),"Low",
     "Std"))</f>
        <v>Std</v>
      </c>
      <c r="AK174" s="6"/>
      <c r="AL174" s="6" t="str">
        <f>IF(Data!$AK174&lt;&gt;"",Data!$AK174,Data!$AJ174)</f>
        <v>Std</v>
      </c>
    </row>
    <row r="175" ht="12.0" customHeight="1">
      <c r="A175" s="6" t="s">
        <v>1081</v>
      </c>
      <c r="B175" s="21" t="s">
        <v>349</v>
      </c>
      <c r="C175" s="6" t="s">
        <v>347</v>
      </c>
      <c r="D175" s="22" t="s">
        <v>340</v>
      </c>
      <c r="E175" s="6" t="s">
        <v>623</v>
      </c>
      <c r="F175" s="6" t="s">
        <v>1082</v>
      </c>
      <c r="G175" s="23" t="str">
        <f t="array" ref="G175">INDEX(Family!$B$2:$B$69,MATCH(Data!$C175,Family!$A$2:$A$69,0))</f>
        <v>1-2 Ton ICE Pneu - SN</v>
      </c>
      <c r="H175" s="6" t="s">
        <v>625</v>
      </c>
      <c r="I175" s="6" t="s">
        <v>625</v>
      </c>
      <c r="J175" s="6" t="s">
        <v>625</v>
      </c>
      <c r="K175" s="6" t="s">
        <v>18</v>
      </c>
      <c r="L175" s="6" t="s">
        <v>626</v>
      </c>
      <c r="M175" s="6" t="s">
        <v>299</v>
      </c>
      <c r="N175" s="6" t="s">
        <v>627</v>
      </c>
      <c r="O175" s="6" t="s">
        <v>299</v>
      </c>
      <c r="P175" s="6" t="s">
        <v>1007</v>
      </c>
      <c r="Q175" s="6" t="s">
        <v>1082</v>
      </c>
      <c r="R175" s="6" t="s">
        <v>1078</v>
      </c>
      <c r="S175" s="6" t="s">
        <v>1079</v>
      </c>
      <c r="T175" s="6" t="s">
        <v>1080</v>
      </c>
      <c r="U175" s="23" t="str">
        <f>Data!$B175&amp;" "&amp;Data!$F175</f>
        <v>812 GP15/20 AK</v>
      </c>
      <c r="V175" s="23" t="str">
        <f>Data!$U175</f>
        <v>812 GP15/20 AK</v>
      </c>
      <c r="W175" s="23" t="str">
        <f>Data!$V175</f>
        <v>812 GP15/20 AK</v>
      </c>
      <c r="X175" s="23" t="str">
        <f>Data!$W175</f>
        <v>812 GP15/20 AK</v>
      </c>
      <c r="Y175" s="6" t="str">
        <f>CONCATENATE(Data!$C175,"_",Data!$AL175)</f>
        <v>Fam 532_Std</v>
      </c>
      <c r="Z175" s="22" t="str">
        <f t="array" ref="Z175">INDEX(Segment!$C$5:$C$89,MATCH(Data!$Y175,Segment!$B$5:$B$89,0))</f>
        <v>C5 1-3.5T - Standard and Premium</v>
      </c>
      <c r="AA175" s="6" t="s">
        <v>630</v>
      </c>
      <c r="AB175" s="6" t="s">
        <v>416</v>
      </c>
      <c r="AC175" s="24" t="s">
        <v>415</v>
      </c>
      <c r="AD175" s="24" t="s">
        <v>631</v>
      </c>
      <c r="AE175" s="6" t="s">
        <v>632</v>
      </c>
      <c r="AF175" s="6">
        <v>0.0</v>
      </c>
      <c r="AG175" s="6">
        <v>174.0</v>
      </c>
      <c r="AH175" s="6">
        <f>COUNTIFS(Data!$B$3:$B$305,Data!$B175)</f>
        <v>1</v>
      </c>
      <c r="AI175" s="6" t="str">
        <f>LEFT(Data!$B175,3)</f>
        <v>812</v>
      </c>
      <c r="AJ175" s="6" t="str">
        <f>IF(Data!$D175="Class 5 BT","BT",
     IF(OR(Data!$J175="Hangcha",Data!$J175="Ruyi",Data!$J175="Maximal",Data!$J175="Shanghai",Data!$J175="Staxx"),"Low",
     "Std"))</f>
        <v>Std</v>
      </c>
      <c r="AK175" s="6"/>
      <c r="AL175" s="6" t="str">
        <f>IF(Data!$AK175&lt;&gt;"",Data!$AK175,Data!$AJ175)</f>
        <v>Std</v>
      </c>
    </row>
    <row r="176" ht="12.0" customHeight="1">
      <c r="A176" s="6" t="s">
        <v>1083</v>
      </c>
      <c r="B176" s="21" t="s">
        <v>351</v>
      </c>
      <c r="C176" s="6" t="s">
        <v>350</v>
      </c>
      <c r="D176" s="22" t="s">
        <v>340</v>
      </c>
      <c r="E176" s="6" t="s">
        <v>634</v>
      </c>
      <c r="F176" s="6" t="s">
        <v>1084</v>
      </c>
      <c r="G176" s="23" t="str">
        <f t="array" ref="G176">INDEX(Family!$B$2:$B$69,MATCH(Data!$C176,Family!$A$2:$A$69,0))</f>
        <v>2-3 Ton ICE Pneu</v>
      </c>
      <c r="H176" s="6" t="s">
        <v>964</v>
      </c>
      <c r="I176" s="6" t="s">
        <v>964</v>
      </c>
      <c r="J176" s="6" t="s">
        <v>964</v>
      </c>
      <c r="K176" s="6" t="s">
        <v>18</v>
      </c>
      <c r="L176" s="6" t="s">
        <v>626</v>
      </c>
      <c r="M176" s="6" t="s">
        <v>299</v>
      </c>
      <c r="N176" s="6" t="s">
        <v>627</v>
      </c>
      <c r="O176" s="6" t="s">
        <v>299</v>
      </c>
      <c r="P176" s="6" t="s">
        <v>1007</v>
      </c>
      <c r="Q176" s="6"/>
      <c r="R176" s="6" t="s">
        <v>1008</v>
      </c>
      <c r="S176" s="6"/>
      <c r="T176" s="6"/>
      <c r="U176" s="23" t="str">
        <f>Data!$B176&amp;" "&amp;Data!$F176</f>
        <v>027 H40-70FT</v>
      </c>
      <c r="V176" s="23" t="str">
        <f>Data!$U176</f>
        <v>027 H40-70FT</v>
      </c>
      <c r="W176" s="23" t="str">
        <f>Data!$V176</f>
        <v>027 H40-70FT</v>
      </c>
      <c r="X176" s="23" t="str">
        <f>Data!$W176</f>
        <v>027 H40-70FT</v>
      </c>
      <c r="Y176" s="6" t="str">
        <f>CONCATENATE(Data!$C176,"_",Data!$AL176)</f>
        <v>Fam 535_Std</v>
      </c>
      <c r="Z176" s="22" t="str">
        <f t="array" ref="Z176">INDEX(Segment!$C$5:$C$89,MATCH(Data!$Y176,Segment!$B$5:$B$89,0))</f>
        <v>C5 1-3.5T - Standard and Premium</v>
      </c>
      <c r="AA176" s="6" t="s">
        <v>630</v>
      </c>
      <c r="AB176" s="6" t="s">
        <v>416</v>
      </c>
      <c r="AC176" s="24" t="s">
        <v>415</v>
      </c>
      <c r="AD176" s="24" t="s">
        <v>631</v>
      </c>
      <c r="AE176" s="6" t="s">
        <v>632</v>
      </c>
      <c r="AF176" s="6" t="s">
        <v>641</v>
      </c>
      <c r="AG176" s="6">
        <v>175.0</v>
      </c>
      <c r="AH176" s="6">
        <f>COUNTIFS(Data!$B$3:$B$305,Data!$B176)</f>
        <v>1</v>
      </c>
      <c r="AI176" s="6" t="str">
        <f>LEFT(Data!$B176,3)</f>
        <v>027</v>
      </c>
      <c r="AJ176" s="6" t="str">
        <f>IF(Data!$D176="Class 5 BT","BT",
     IF(OR(Data!$J176="Hangcha",Data!$J176="Ruyi",Data!$J176="Maximal",Data!$J176="Shanghai",Data!$J176="Staxx"),"Low",
     "Std"))</f>
        <v>Std</v>
      </c>
      <c r="AK176" s="6"/>
      <c r="AL176" s="6" t="str">
        <f>IF(Data!$AK176&lt;&gt;"",Data!$AK176,Data!$AJ176)</f>
        <v>Std</v>
      </c>
    </row>
    <row r="177" ht="12.0" customHeight="1">
      <c r="A177" s="6" t="s">
        <v>1085</v>
      </c>
      <c r="B177" s="21" t="s">
        <v>352</v>
      </c>
      <c r="C177" s="6" t="s">
        <v>350</v>
      </c>
      <c r="D177" s="22" t="s">
        <v>340</v>
      </c>
      <c r="E177" s="6" t="s">
        <v>634</v>
      </c>
      <c r="F177" s="6" t="s">
        <v>1084</v>
      </c>
      <c r="G177" s="23" t="str">
        <f t="array" ref="G177">INDEX(Family!$B$2:$B$69,MATCH(Data!$C177,Family!$A$2:$A$69,0))</f>
        <v>2-3 Ton ICE Pneu</v>
      </c>
      <c r="H177" s="6" t="s">
        <v>964</v>
      </c>
      <c r="I177" s="6" t="s">
        <v>964</v>
      </c>
      <c r="J177" s="6" t="s">
        <v>964</v>
      </c>
      <c r="K177" s="6" t="s">
        <v>18</v>
      </c>
      <c r="L177" s="6" t="s">
        <v>626</v>
      </c>
      <c r="M177" s="6" t="s">
        <v>299</v>
      </c>
      <c r="N177" s="6" t="s">
        <v>627</v>
      </c>
      <c r="O177" s="6" t="s">
        <v>299</v>
      </c>
      <c r="P177" s="6" t="s">
        <v>1007</v>
      </c>
      <c r="Q177" s="6"/>
      <c r="R177" s="6" t="s">
        <v>1008</v>
      </c>
      <c r="S177" s="6"/>
      <c r="T177" s="6"/>
      <c r="U177" s="23" t="str">
        <f>Data!$B177&amp;" "&amp;Data!$F177</f>
        <v>070 H40-70FT</v>
      </c>
      <c r="V177" s="23" t="str">
        <f>Data!$U177</f>
        <v>070 H40-70FT</v>
      </c>
      <c r="W177" s="23" t="str">
        <f>Data!$V177</f>
        <v>070 H40-70FT</v>
      </c>
      <c r="X177" s="23" t="str">
        <f>Data!$W177</f>
        <v>070 H40-70FT</v>
      </c>
      <c r="Y177" s="6" t="str">
        <f>CONCATENATE(Data!$C177,"_",Data!$AL177)</f>
        <v>Fam 535_Std</v>
      </c>
      <c r="Z177" s="22" t="str">
        <f t="array" ref="Z177">INDEX(Segment!$C$5:$C$89,MATCH(Data!$Y177,Segment!$B$5:$B$89,0))</f>
        <v>C5 1-3.5T - Standard and Premium</v>
      </c>
      <c r="AA177" s="6" t="s">
        <v>630</v>
      </c>
      <c r="AB177" s="6" t="s">
        <v>416</v>
      </c>
      <c r="AC177" s="24" t="s">
        <v>415</v>
      </c>
      <c r="AD177" s="24" t="s">
        <v>631</v>
      </c>
      <c r="AE177" s="6" t="s">
        <v>632</v>
      </c>
      <c r="AF177" s="6" t="s">
        <v>641</v>
      </c>
      <c r="AG177" s="6">
        <v>176.0</v>
      </c>
      <c r="AH177" s="6">
        <f>COUNTIFS(Data!$B$3:$B$305,Data!$B177)</f>
        <v>1</v>
      </c>
      <c r="AI177" s="6" t="str">
        <f>LEFT(Data!$B177,3)</f>
        <v>070</v>
      </c>
      <c r="AJ177" s="6" t="str">
        <f>IF(Data!$D177="Class 5 BT","BT",
     IF(OR(Data!$J177="Hangcha",Data!$J177="Ruyi",Data!$J177="Maximal",Data!$J177="Shanghai",Data!$J177="Staxx"),"Low",
     "Std"))</f>
        <v>Std</v>
      </c>
      <c r="AK177" s="6"/>
      <c r="AL177" s="6" t="str">
        <f>IF(Data!$AK177&lt;&gt;"",Data!$AK177,Data!$AJ177)</f>
        <v>Std</v>
      </c>
    </row>
    <row r="178" ht="12.0" customHeight="1">
      <c r="A178" s="6" t="s">
        <v>1086</v>
      </c>
      <c r="B178" s="21" t="s">
        <v>353</v>
      </c>
      <c r="C178" s="6" t="s">
        <v>350</v>
      </c>
      <c r="D178" s="22" t="s">
        <v>340</v>
      </c>
      <c r="E178" s="6" t="s">
        <v>634</v>
      </c>
      <c r="F178" s="6" t="s">
        <v>1084</v>
      </c>
      <c r="G178" s="23" t="str">
        <f t="array" ref="G178">INDEX(Family!$B$2:$B$69,MATCH(Data!$C178,Family!$A$2:$A$69,0))</f>
        <v>2-3 Ton ICE Pneu</v>
      </c>
      <c r="H178" s="6" t="s">
        <v>964</v>
      </c>
      <c r="I178" s="6" t="s">
        <v>964</v>
      </c>
      <c r="J178" s="6" t="s">
        <v>964</v>
      </c>
      <c r="K178" s="6" t="s">
        <v>18</v>
      </c>
      <c r="L178" s="6" t="s">
        <v>626</v>
      </c>
      <c r="M178" s="6" t="s">
        <v>299</v>
      </c>
      <c r="N178" s="6" t="s">
        <v>627</v>
      </c>
      <c r="O178" s="6" t="s">
        <v>299</v>
      </c>
      <c r="P178" s="6" t="s">
        <v>1007</v>
      </c>
      <c r="Q178" s="6"/>
      <c r="R178" s="6" t="s">
        <v>1008</v>
      </c>
      <c r="S178" s="6"/>
      <c r="T178" s="6"/>
      <c r="U178" s="23" t="str">
        <f>Data!$B178&amp;" "&amp;Data!$F178</f>
        <v>072 H40-70FT</v>
      </c>
      <c r="V178" s="23" t="str">
        <f>Data!$U178</f>
        <v>072 H40-70FT</v>
      </c>
      <c r="W178" s="23" t="str">
        <f>Data!$V178</f>
        <v>072 H40-70FT</v>
      </c>
      <c r="X178" s="23" t="str">
        <f>Data!$W178</f>
        <v>072 H40-70FT</v>
      </c>
      <c r="Y178" s="6" t="str">
        <f>CONCATENATE(Data!$C178,"_",Data!$AL178)</f>
        <v>Fam 535_Std</v>
      </c>
      <c r="Z178" s="22" t="str">
        <f t="array" ref="Z178">INDEX(Segment!$C$5:$C$89,MATCH(Data!$Y178,Segment!$B$5:$B$89,0))</f>
        <v>C5 1-3.5T - Standard and Premium</v>
      </c>
      <c r="AA178" s="6" t="s">
        <v>630</v>
      </c>
      <c r="AB178" s="6" t="s">
        <v>416</v>
      </c>
      <c r="AC178" s="24" t="s">
        <v>415</v>
      </c>
      <c r="AD178" s="24" t="s">
        <v>631</v>
      </c>
      <c r="AE178" s="6" t="s">
        <v>632</v>
      </c>
      <c r="AF178" s="6" t="s">
        <v>641</v>
      </c>
      <c r="AG178" s="6">
        <v>177.0</v>
      </c>
      <c r="AH178" s="6">
        <f>COUNTIFS(Data!$B$3:$B$305,Data!$B178)</f>
        <v>1</v>
      </c>
      <c r="AI178" s="6" t="str">
        <f>LEFT(Data!$B178,3)</f>
        <v>072</v>
      </c>
      <c r="AJ178" s="6" t="str">
        <f>IF(Data!$D178="Class 5 BT","BT",
     IF(OR(Data!$J178="Hangcha",Data!$J178="Ruyi",Data!$J178="Maximal",Data!$J178="Shanghai",Data!$J178="Staxx"),"Low",
     "Std"))</f>
        <v>Std</v>
      </c>
      <c r="AK178" s="6"/>
      <c r="AL178" s="6" t="str">
        <f>IF(Data!$AK178&lt;&gt;"",Data!$AK178,Data!$AJ178)</f>
        <v>Std</v>
      </c>
    </row>
    <row r="179" ht="12.0" customHeight="1">
      <c r="A179" s="6" t="s">
        <v>1087</v>
      </c>
      <c r="B179" s="21" t="s">
        <v>354</v>
      </c>
      <c r="C179" s="6" t="s">
        <v>350</v>
      </c>
      <c r="D179" s="22" t="s">
        <v>340</v>
      </c>
      <c r="E179" s="6" t="s">
        <v>634</v>
      </c>
      <c r="F179" s="6" t="s">
        <v>1084</v>
      </c>
      <c r="G179" s="23" t="str">
        <f t="array" ref="G179">INDEX(Family!$B$2:$B$69,MATCH(Data!$C179,Family!$A$2:$A$69,0))</f>
        <v>2-3 Ton ICE Pneu</v>
      </c>
      <c r="H179" s="6" t="s">
        <v>964</v>
      </c>
      <c r="I179" s="6" t="s">
        <v>964</v>
      </c>
      <c r="J179" s="6" t="s">
        <v>964</v>
      </c>
      <c r="K179" s="6" t="s">
        <v>18</v>
      </c>
      <c r="L179" s="6" t="s">
        <v>626</v>
      </c>
      <c r="M179" s="6" t="s">
        <v>299</v>
      </c>
      <c r="N179" s="6" t="s">
        <v>627</v>
      </c>
      <c r="O179" s="6" t="s">
        <v>299</v>
      </c>
      <c r="P179" s="6" t="s">
        <v>1007</v>
      </c>
      <c r="Q179" s="6"/>
      <c r="R179" s="6" t="s">
        <v>1008</v>
      </c>
      <c r="S179" s="6"/>
      <c r="T179" s="6"/>
      <c r="U179" s="23" t="str">
        <f>Data!$B179&amp;" "&amp;Data!$F179</f>
        <v>170 H40-70FT</v>
      </c>
      <c r="V179" s="23" t="str">
        <f>Data!$U179</f>
        <v>170 H40-70FT</v>
      </c>
      <c r="W179" s="23" t="str">
        <f>Data!$V179</f>
        <v>170 H40-70FT</v>
      </c>
      <c r="X179" s="23" t="str">
        <f>Data!$W179</f>
        <v>170 H40-70FT</v>
      </c>
      <c r="Y179" s="6" t="str">
        <f>CONCATENATE(Data!$C179,"_",Data!$AL179)</f>
        <v>Fam 535_Std</v>
      </c>
      <c r="Z179" s="22" t="str">
        <f t="array" ref="Z179">INDEX(Segment!$C$5:$C$89,MATCH(Data!$Y179,Segment!$B$5:$B$89,0))</f>
        <v>C5 1-3.5T - Standard and Premium</v>
      </c>
      <c r="AA179" s="6" t="s">
        <v>630</v>
      </c>
      <c r="AB179" s="6" t="s">
        <v>416</v>
      </c>
      <c r="AC179" s="24" t="s">
        <v>415</v>
      </c>
      <c r="AD179" s="24" t="s">
        <v>631</v>
      </c>
      <c r="AE179" s="6" t="s">
        <v>632</v>
      </c>
      <c r="AF179" s="6" t="s">
        <v>641</v>
      </c>
      <c r="AG179" s="6">
        <v>178.0</v>
      </c>
      <c r="AH179" s="6">
        <f>COUNTIFS(Data!$B$3:$B$305,Data!$B179)</f>
        <v>1</v>
      </c>
      <c r="AI179" s="6" t="str">
        <f>LEFT(Data!$B179,3)</f>
        <v>170</v>
      </c>
      <c r="AJ179" s="6" t="str">
        <f>IF(Data!$D179="Class 5 BT","BT",
     IF(OR(Data!$J179="Hangcha",Data!$J179="Ruyi",Data!$J179="Maximal",Data!$J179="Shanghai",Data!$J179="Staxx"),"Low",
     "Std"))</f>
        <v>Std</v>
      </c>
      <c r="AK179" s="6"/>
      <c r="AL179" s="6" t="str">
        <f>IF(Data!$AK179&lt;&gt;"",Data!$AK179,Data!$AJ179)</f>
        <v>Std</v>
      </c>
    </row>
    <row r="180" ht="12.0" customHeight="1">
      <c r="A180" s="6" t="s">
        <v>1088</v>
      </c>
      <c r="B180" s="21" t="s">
        <v>355</v>
      </c>
      <c r="C180" s="6" t="s">
        <v>350</v>
      </c>
      <c r="D180" s="22" t="s">
        <v>340</v>
      </c>
      <c r="E180" s="6" t="s">
        <v>634</v>
      </c>
      <c r="F180" s="6" t="s">
        <v>1084</v>
      </c>
      <c r="G180" s="23" t="str">
        <f t="array" ref="G180">INDEX(Family!$B$2:$B$69,MATCH(Data!$C180,Family!$A$2:$A$69,0))</f>
        <v>2-3 Ton ICE Pneu</v>
      </c>
      <c r="H180" s="6" t="s">
        <v>964</v>
      </c>
      <c r="I180" s="6" t="s">
        <v>964</v>
      </c>
      <c r="J180" s="6" t="s">
        <v>964</v>
      </c>
      <c r="K180" s="6" t="s">
        <v>18</v>
      </c>
      <c r="L180" s="6" t="s">
        <v>626</v>
      </c>
      <c r="M180" s="6" t="s">
        <v>299</v>
      </c>
      <c r="N180" s="6" t="s">
        <v>627</v>
      </c>
      <c r="O180" s="6" t="s">
        <v>299</v>
      </c>
      <c r="P180" s="6" t="s">
        <v>1007</v>
      </c>
      <c r="Q180" s="6"/>
      <c r="R180" s="6" t="s">
        <v>1008</v>
      </c>
      <c r="S180" s="6"/>
      <c r="T180" s="6"/>
      <c r="U180" s="23" t="str">
        <f>Data!$B180&amp;" "&amp;Data!$F180</f>
        <v>172 H40-70FT</v>
      </c>
      <c r="V180" s="23" t="str">
        <f>Data!$U180</f>
        <v>172 H40-70FT</v>
      </c>
      <c r="W180" s="23" t="str">
        <f>Data!$V180</f>
        <v>172 H40-70FT</v>
      </c>
      <c r="X180" s="23" t="str">
        <f>Data!$W180</f>
        <v>172 H40-70FT</v>
      </c>
      <c r="Y180" s="6" t="str">
        <f>CONCATENATE(Data!$C180,"_",Data!$AL180)</f>
        <v>Fam 535_Std</v>
      </c>
      <c r="Z180" s="22" t="str">
        <f t="array" ref="Z180">INDEX(Segment!$C$5:$C$89,MATCH(Data!$Y180,Segment!$B$5:$B$89,0))</f>
        <v>C5 1-3.5T - Standard and Premium</v>
      </c>
      <c r="AA180" s="6" t="s">
        <v>630</v>
      </c>
      <c r="AB180" s="6" t="s">
        <v>416</v>
      </c>
      <c r="AC180" s="24" t="s">
        <v>415</v>
      </c>
      <c r="AD180" s="24" t="s">
        <v>631</v>
      </c>
      <c r="AE180" s="6" t="s">
        <v>632</v>
      </c>
      <c r="AF180" s="6" t="s">
        <v>641</v>
      </c>
      <c r="AG180" s="6">
        <v>179.0</v>
      </c>
      <c r="AH180" s="6">
        <f>COUNTIFS(Data!$B$3:$B$305,Data!$B180)</f>
        <v>1</v>
      </c>
      <c r="AI180" s="6" t="str">
        <f>LEFT(Data!$B180,3)</f>
        <v>172</v>
      </c>
      <c r="AJ180" s="6" t="str">
        <f>IF(Data!$D180="Class 5 BT","BT",
     IF(OR(Data!$J180="Hangcha",Data!$J180="Ruyi",Data!$J180="Maximal",Data!$J180="Shanghai",Data!$J180="Staxx"),"Low",
     "Std"))</f>
        <v>Std</v>
      </c>
      <c r="AK180" s="6"/>
      <c r="AL180" s="6" t="str">
        <f>IF(Data!$AK180&lt;&gt;"",Data!$AK180,Data!$AJ180)</f>
        <v>Std</v>
      </c>
    </row>
    <row r="181" ht="12.0" customHeight="1">
      <c r="A181" s="6" t="s">
        <v>1066</v>
      </c>
      <c r="B181" s="21" t="s">
        <v>356</v>
      </c>
      <c r="C181" s="6" t="s">
        <v>350</v>
      </c>
      <c r="D181" s="22" t="s">
        <v>340</v>
      </c>
      <c r="E181" s="6" t="s">
        <v>634</v>
      </c>
      <c r="F181" s="6" t="s">
        <v>1084</v>
      </c>
      <c r="G181" s="23" t="str">
        <f t="array" ref="G181">INDEX(Family!$B$2:$B$69,MATCH(Data!$C181,Family!$A$2:$A$69,0))</f>
        <v>2-3 Ton ICE Pneu</v>
      </c>
      <c r="H181" s="6" t="s">
        <v>688</v>
      </c>
      <c r="I181" s="6" t="s">
        <v>688</v>
      </c>
      <c r="J181" s="6" t="s">
        <v>688</v>
      </c>
      <c r="K181" s="6" t="s">
        <v>18</v>
      </c>
      <c r="L181" s="6" t="s">
        <v>626</v>
      </c>
      <c r="M181" s="6" t="s">
        <v>299</v>
      </c>
      <c r="N181" s="6" t="s">
        <v>627</v>
      </c>
      <c r="O181" s="6" t="s">
        <v>299</v>
      </c>
      <c r="P181" s="6" t="s">
        <v>1007</v>
      </c>
      <c r="Q181" s="6" t="s">
        <v>1089</v>
      </c>
      <c r="R181" s="6" t="s">
        <v>1090</v>
      </c>
      <c r="S181" s="6" t="s">
        <v>1091</v>
      </c>
      <c r="T181" s="6" t="s">
        <v>1092</v>
      </c>
      <c r="U181" s="23" t="str">
        <f>Data!$B181&amp;" "&amp;Data!$F181</f>
        <v>177 H40-70FT</v>
      </c>
      <c r="V181" s="23" t="str">
        <f>Data!$U181</f>
        <v>177 H40-70FT</v>
      </c>
      <c r="W181" s="23" t="str">
        <f>Data!$V181</f>
        <v>177 H40-70FT</v>
      </c>
      <c r="X181" s="23" t="str">
        <f>Data!$W181</f>
        <v>177 H40-70FT</v>
      </c>
      <c r="Y181" s="6" t="str">
        <f>CONCATENATE(Data!$C181,"_",Data!$AL181)</f>
        <v>Fam 535_Std</v>
      </c>
      <c r="Z181" s="22" t="str">
        <f t="array" ref="Z181">INDEX(Segment!$C$5:$C$89,MATCH(Data!$Y181,Segment!$B$5:$B$89,0))</f>
        <v>C5 1-3.5T - Standard and Premium</v>
      </c>
      <c r="AA181" s="6" t="s">
        <v>630</v>
      </c>
      <c r="AB181" s="6" t="s">
        <v>416</v>
      </c>
      <c r="AC181" s="24" t="s">
        <v>415</v>
      </c>
      <c r="AD181" s="24" t="s">
        <v>631</v>
      </c>
      <c r="AE181" s="6" t="s">
        <v>632</v>
      </c>
      <c r="AF181" s="6" t="s">
        <v>700</v>
      </c>
      <c r="AG181" s="6">
        <v>180.0</v>
      </c>
      <c r="AH181" s="6">
        <f>COUNTIFS(Data!$B$3:$B$305,Data!$B181)</f>
        <v>1</v>
      </c>
      <c r="AI181" s="6" t="str">
        <f>LEFT(Data!$B181,3)</f>
        <v>177</v>
      </c>
      <c r="AJ181" s="6" t="str">
        <f>IF(Data!$D181="Class 5 BT","BT",
     IF(OR(Data!$J181="Hangcha",Data!$J181="Ruyi",Data!$J181="Maximal",Data!$J181="Shanghai",Data!$J181="Staxx"),"Low",
     "Std"))</f>
        <v>Std</v>
      </c>
      <c r="AK181" s="6"/>
      <c r="AL181" s="6" t="str">
        <f>IF(Data!$AK181&lt;&gt;"",Data!$AK181,Data!$AJ181)</f>
        <v>Std</v>
      </c>
    </row>
    <row r="182" ht="12.0" customHeight="1">
      <c r="A182" s="6" t="s">
        <v>1093</v>
      </c>
      <c r="B182" s="21" t="s">
        <v>358</v>
      </c>
      <c r="C182" s="6" t="s">
        <v>350</v>
      </c>
      <c r="D182" s="22" t="s">
        <v>340</v>
      </c>
      <c r="E182" s="6" t="s">
        <v>634</v>
      </c>
      <c r="F182" s="6" t="s">
        <v>1084</v>
      </c>
      <c r="G182" s="23" t="str">
        <f t="array" ref="G182">INDEX(Family!$B$2:$B$69,MATCH(Data!$C182,Family!$A$2:$A$69,0))</f>
        <v>2-3 Ton ICE Pneu</v>
      </c>
      <c r="H182" s="6" t="s">
        <v>964</v>
      </c>
      <c r="I182" s="6" t="s">
        <v>964</v>
      </c>
      <c r="J182" s="6" t="s">
        <v>964</v>
      </c>
      <c r="K182" s="6" t="s">
        <v>18</v>
      </c>
      <c r="L182" s="6" t="s">
        <v>626</v>
      </c>
      <c r="M182" s="6" t="s">
        <v>299</v>
      </c>
      <c r="N182" s="6" t="s">
        <v>627</v>
      </c>
      <c r="O182" s="6" t="s">
        <v>299</v>
      </c>
      <c r="P182" s="6" t="s">
        <v>1007</v>
      </c>
      <c r="Q182" s="6"/>
      <c r="R182" s="6" t="s">
        <v>1008</v>
      </c>
      <c r="S182" s="6"/>
      <c r="T182" s="6"/>
      <c r="U182" s="23" t="str">
        <f>Data!$B182&amp;" "&amp;Data!$F182</f>
        <v>806 H40-70FT</v>
      </c>
      <c r="V182" s="23" t="str">
        <f>Data!$U182</f>
        <v>806 H40-70FT</v>
      </c>
      <c r="W182" s="23" t="str">
        <f>Data!$V182</f>
        <v>806 H40-70FT</v>
      </c>
      <c r="X182" s="23" t="str">
        <f>Data!$W182</f>
        <v>806 H40-70FT</v>
      </c>
      <c r="Y182" s="6" t="str">
        <f>CONCATENATE(Data!$C182,"_",Data!$AL182)</f>
        <v>Fam 535_Std</v>
      </c>
      <c r="Z182" s="22" t="str">
        <f t="array" ref="Z182">INDEX(Segment!$C$5:$C$89,MATCH(Data!$Y182,Segment!$B$5:$B$89,0))</f>
        <v>C5 1-3.5T - Standard and Premium</v>
      </c>
      <c r="AA182" s="6" t="s">
        <v>630</v>
      </c>
      <c r="AB182" s="6" t="s">
        <v>416</v>
      </c>
      <c r="AC182" s="24" t="s">
        <v>415</v>
      </c>
      <c r="AD182" s="24" t="s">
        <v>631</v>
      </c>
      <c r="AE182" s="6" t="s">
        <v>632</v>
      </c>
      <c r="AF182" s="6" t="s">
        <v>641</v>
      </c>
      <c r="AG182" s="6">
        <v>181.0</v>
      </c>
      <c r="AH182" s="6">
        <f>COUNTIFS(Data!$B$3:$B$305,Data!$B182)</f>
        <v>1</v>
      </c>
      <c r="AI182" s="6" t="str">
        <f>LEFT(Data!$B182,3)</f>
        <v>806</v>
      </c>
      <c r="AJ182" s="6" t="str">
        <f>IF(Data!$D182="Class 5 BT","BT",
     IF(OR(Data!$J182="Hangcha",Data!$J182="Ruyi",Data!$J182="Maximal",Data!$J182="Shanghai",Data!$J182="Staxx"),"Low",
     "Std"))</f>
        <v>Std</v>
      </c>
      <c r="AK182" s="6"/>
      <c r="AL182" s="6" t="str">
        <f>IF(Data!$AK182&lt;&gt;"",Data!$AK182,Data!$AJ182)</f>
        <v>Std</v>
      </c>
    </row>
    <row r="183" ht="12.0" customHeight="1">
      <c r="A183" s="6" t="s">
        <v>1094</v>
      </c>
      <c r="B183" s="21" t="s">
        <v>366</v>
      </c>
      <c r="C183" s="6" t="s">
        <v>365</v>
      </c>
      <c r="D183" s="22" t="s">
        <v>340</v>
      </c>
      <c r="E183" s="6" t="s">
        <v>634</v>
      </c>
      <c r="F183" s="6" t="s">
        <v>1095</v>
      </c>
      <c r="G183" s="23" t="str">
        <f t="array" ref="G183">INDEX(Family!$B$2:$B$69,MATCH(Data!$C183,Family!$A$2:$A$69,0))</f>
        <v>2-3 Ton ICE Pneu - LCT</v>
      </c>
      <c r="H183" s="6" t="s">
        <v>1096</v>
      </c>
      <c r="I183" s="6" t="s">
        <v>1096</v>
      </c>
      <c r="J183" s="6" t="s">
        <v>1096</v>
      </c>
      <c r="K183" s="6" t="s">
        <v>18</v>
      </c>
      <c r="L183" s="6" t="s">
        <v>626</v>
      </c>
      <c r="M183" s="6" t="s">
        <v>299</v>
      </c>
      <c r="N183" s="6" t="s">
        <v>627</v>
      </c>
      <c r="O183" s="6" t="s">
        <v>299</v>
      </c>
      <c r="P183" s="6" t="s">
        <v>1007</v>
      </c>
      <c r="Q183" s="6" t="s">
        <v>1097</v>
      </c>
      <c r="R183" s="6" t="s">
        <v>1098</v>
      </c>
      <c r="S183" s="6" t="s">
        <v>1099</v>
      </c>
      <c r="T183" s="6"/>
      <c r="U183" s="23" t="str">
        <f>Data!$B183&amp;" "&amp;Data!$F183</f>
        <v>281 UT20-35P</v>
      </c>
      <c r="V183" s="23" t="str">
        <f>Data!$U183</f>
        <v>281 UT20-35P</v>
      </c>
      <c r="W183" s="23" t="str">
        <f>Data!$V183</f>
        <v>281 UT20-35P</v>
      </c>
      <c r="X183" s="23" t="str">
        <f>Data!$W183</f>
        <v>281 UT20-35P</v>
      </c>
      <c r="Y183" s="6" t="str">
        <f>CONCATENATE(Data!$C183,"_",Data!$AL183)</f>
        <v>Fam 537_Low</v>
      </c>
      <c r="Z183" s="22" t="str">
        <f t="array" ref="Z183">INDEX(Segment!$C$5:$C$89,MATCH(Data!$Y183,Segment!$B$5:$B$89,0))</f>
        <v>C5 1-3.5T - Low Intensity</v>
      </c>
      <c r="AA183" s="6" t="s">
        <v>630</v>
      </c>
      <c r="AB183" s="6" t="s">
        <v>416</v>
      </c>
      <c r="AC183" s="24" t="s">
        <v>415</v>
      </c>
      <c r="AD183" s="24" t="s">
        <v>631</v>
      </c>
      <c r="AE183" s="6" t="s">
        <v>632</v>
      </c>
      <c r="AF183" s="6" t="s">
        <v>641</v>
      </c>
      <c r="AG183" s="6">
        <v>182.0</v>
      </c>
      <c r="AH183" s="6">
        <f>COUNTIFS(Data!$B$3:$B$305,Data!$B183)</f>
        <v>1</v>
      </c>
      <c r="AI183" s="6" t="str">
        <f>LEFT(Data!$B183,3)</f>
        <v>281</v>
      </c>
      <c r="AJ183" s="6" t="str">
        <f>IF(Data!$D183="Class 5 BT","BT",
     IF(OR(Data!$J183="Hangcha",Data!$J183="Ruyi",Data!$J183="Maximal",Data!$J183="Shanghai",Data!$J183="Staxx"),"Low",
     "Std"))</f>
        <v>Low</v>
      </c>
      <c r="AK183" s="6"/>
      <c r="AL183" s="6" t="str">
        <f>IF(Data!$AK183&lt;&gt;"",Data!$AK183,Data!$AJ183)</f>
        <v>Low</v>
      </c>
    </row>
    <row r="184" ht="12.0" customHeight="1">
      <c r="A184" s="6" t="s">
        <v>1100</v>
      </c>
      <c r="B184" s="21" t="s">
        <v>367</v>
      </c>
      <c r="C184" s="6" t="s">
        <v>365</v>
      </c>
      <c r="D184" s="22" t="s">
        <v>340</v>
      </c>
      <c r="E184" s="6" t="s">
        <v>623</v>
      </c>
      <c r="F184" s="6" t="s">
        <v>1095</v>
      </c>
      <c r="G184" s="23" t="str">
        <f t="array" ref="G184">INDEX(Family!$B$2:$B$69,MATCH(Data!$C184,Family!$A$2:$A$69,0))</f>
        <v>2-3 Ton ICE Pneu - LCT</v>
      </c>
      <c r="H184" s="6" t="s">
        <v>1096</v>
      </c>
      <c r="I184" s="6" t="s">
        <v>1096</v>
      </c>
      <c r="J184" s="6" t="s">
        <v>1096</v>
      </c>
      <c r="K184" s="6" t="s">
        <v>18</v>
      </c>
      <c r="L184" s="6" t="s">
        <v>626</v>
      </c>
      <c r="M184" s="6" t="s">
        <v>299</v>
      </c>
      <c r="N184" s="6" t="s">
        <v>627</v>
      </c>
      <c r="O184" s="6" t="s">
        <v>299</v>
      </c>
      <c r="P184" s="6" t="s">
        <v>1007</v>
      </c>
      <c r="Q184" s="6" t="s">
        <v>1095</v>
      </c>
      <c r="R184" s="6" t="s">
        <v>1098</v>
      </c>
      <c r="S184" s="6"/>
      <c r="T184" s="6" t="s">
        <v>1101</v>
      </c>
      <c r="U184" s="23" t="str">
        <f>Data!$B184&amp;" "&amp;Data!$F184</f>
        <v>285 UT20-35P</v>
      </c>
      <c r="V184" s="23" t="str">
        <f>Data!$U184</f>
        <v>285 UT20-35P</v>
      </c>
      <c r="W184" s="23" t="str">
        <f>Data!$V184</f>
        <v>285 UT20-35P</v>
      </c>
      <c r="X184" s="23" t="str">
        <f>Data!$W184</f>
        <v>285 UT20-35P</v>
      </c>
      <c r="Y184" s="6" t="str">
        <f>CONCATENATE(Data!$C184,"_",Data!$AL184)</f>
        <v>Fam 537_Low</v>
      </c>
      <c r="Z184" s="22" t="str">
        <f t="array" ref="Z184">INDEX(Segment!$C$5:$C$89,MATCH(Data!$Y184,Segment!$B$5:$B$89,0))</f>
        <v>C5 1-3.5T - Low Intensity</v>
      </c>
      <c r="AA184" s="6" t="s">
        <v>630</v>
      </c>
      <c r="AB184" s="6" t="s">
        <v>416</v>
      </c>
      <c r="AC184" s="24" t="s">
        <v>415</v>
      </c>
      <c r="AD184" s="24" t="s">
        <v>631</v>
      </c>
      <c r="AE184" s="6" t="s">
        <v>632</v>
      </c>
      <c r="AF184" s="6" t="s">
        <v>641</v>
      </c>
      <c r="AG184" s="6">
        <v>183.0</v>
      </c>
      <c r="AH184" s="6">
        <f>COUNTIFS(Data!$B$3:$B$305,Data!$B184)</f>
        <v>1</v>
      </c>
      <c r="AI184" s="6" t="str">
        <f>LEFT(Data!$B184,3)</f>
        <v>285</v>
      </c>
      <c r="AJ184" s="6" t="str">
        <f>IF(Data!$D184="Class 5 BT","BT",
     IF(OR(Data!$J184="Hangcha",Data!$J184="Ruyi",Data!$J184="Maximal",Data!$J184="Shanghai",Data!$J184="Staxx"),"Low",
     "Std"))</f>
        <v>Low</v>
      </c>
      <c r="AK184" s="6"/>
      <c r="AL184" s="6" t="str">
        <f>IF(Data!$AK184&lt;&gt;"",Data!$AK184,Data!$AJ184)</f>
        <v>Low</v>
      </c>
    </row>
    <row r="185" ht="12.0" customHeight="1">
      <c r="A185" s="6" t="s">
        <v>1102</v>
      </c>
      <c r="B185" s="21" t="s">
        <v>359</v>
      </c>
      <c r="C185" s="6" t="s">
        <v>350</v>
      </c>
      <c r="D185" s="22" t="s">
        <v>340</v>
      </c>
      <c r="E185" s="6" t="s">
        <v>623</v>
      </c>
      <c r="F185" s="6" t="s">
        <v>1103</v>
      </c>
      <c r="G185" s="23" t="str">
        <f t="array" ref="G185">INDEX(Family!$B$2:$B$69,MATCH(Data!$C185,Family!$A$2:$A$69,0))</f>
        <v>2-3 Ton ICE Pneu</v>
      </c>
      <c r="H185" s="6" t="s">
        <v>688</v>
      </c>
      <c r="I185" s="6" t="s">
        <v>688</v>
      </c>
      <c r="J185" s="6" t="s">
        <v>688</v>
      </c>
      <c r="K185" s="6" t="s">
        <v>18</v>
      </c>
      <c r="L185" s="6" t="s">
        <v>626</v>
      </c>
      <c r="M185" s="6" t="s">
        <v>299</v>
      </c>
      <c r="N185" s="6" t="s">
        <v>627</v>
      </c>
      <c r="O185" s="6" t="s">
        <v>299</v>
      </c>
      <c r="P185" s="6" t="s">
        <v>1007</v>
      </c>
      <c r="Q185" s="6" t="s">
        <v>1104</v>
      </c>
      <c r="R185" s="6" t="s">
        <v>1090</v>
      </c>
      <c r="S185" s="6" t="s">
        <v>1091</v>
      </c>
      <c r="T185" s="6" t="s">
        <v>1092</v>
      </c>
      <c r="U185" s="23" t="str">
        <f>Data!$B185&amp;" "&amp;Data!$F185</f>
        <v>875 NI COUNTERBAL</v>
      </c>
      <c r="V185" s="23" t="str">
        <f>Data!$U185</f>
        <v>875 NI COUNTERBAL</v>
      </c>
      <c r="W185" s="23" t="str">
        <f>Data!$V185</f>
        <v>875 NI COUNTERBAL</v>
      </c>
      <c r="X185" s="23" t="str">
        <f>Data!$W185</f>
        <v>875 NI COUNTERBAL</v>
      </c>
      <c r="Y185" s="6" t="str">
        <f>CONCATENATE(Data!$C185,"_",Data!$AL185)</f>
        <v>Fam 535_Std</v>
      </c>
      <c r="Z185" s="22" t="str">
        <f t="array" ref="Z185">INDEX(Segment!$C$5:$C$89,MATCH(Data!$Y185,Segment!$B$5:$B$89,0))</f>
        <v>C5 1-3.5T - Standard and Premium</v>
      </c>
      <c r="AA185" s="6" t="s">
        <v>630</v>
      </c>
      <c r="AB185" s="6" t="s">
        <v>416</v>
      </c>
      <c r="AC185" s="24" t="s">
        <v>415</v>
      </c>
      <c r="AD185" s="24" t="s">
        <v>631</v>
      </c>
      <c r="AE185" s="6" t="s">
        <v>632</v>
      </c>
      <c r="AF185" s="6" t="s">
        <v>700</v>
      </c>
      <c r="AG185" s="6">
        <v>184.0</v>
      </c>
      <c r="AH185" s="6">
        <f>COUNTIFS(Data!$B$3:$B$305,Data!$B185)</f>
        <v>1</v>
      </c>
      <c r="AI185" s="6" t="str">
        <f>LEFT(Data!$B185,3)</f>
        <v>875</v>
      </c>
      <c r="AJ185" s="6" t="str">
        <f>IF(Data!$D185="Class 5 BT","BT",
     IF(OR(Data!$J185="Hangcha",Data!$J185="Ruyi",Data!$J185="Maximal",Data!$J185="Shanghai",Data!$J185="Staxx"),"Low",
     "Std"))</f>
        <v>Std</v>
      </c>
      <c r="AK185" s="6"/>
      <c r="AL185" s="6" t="str">
        <f>IF(Data!$AK185&lt;&gt;"",Data!$AK185,Data!$AJ185)</f>
        <v>Std</v>
      </c>
    </row>
    <row r="186" ht="12.0" customHeight="1">
      <c r="A186" s="6" t="s">
        <v>1105</v>
      </c>
      <c r="B186" s="21" t="s">
        <v>361</v>
      </c>
      <c r="C186" s="6" t="s">
        <v>350</v>
      </c>
      <c r="D186" s="22" t="s">
        <v>340</v>
      </c>
      <c r="E186" s="6" t="s">
        <v>623</v>
      </c>
      <c r="F186" s="6" t="s">
        <v>1106</v>
      </c>
      <c r="G186" s="23" t="str">
        <f t="array" ref="G186">INDEX(Family!$B$2:$B$69,MATCH(Data!$C186,Family!$A$2:$A$69,0))</f>
        <v>2-3 Ton ICE Pneu</v>
      </c>
      <c r="H186" s="6" t="s">
        <v>964</v>
      </c>
      <c r="I186" s="6" t="s">
        <v>964</v>
      </c>
      <c r="J186" s="6" t="s">
        <v>964</v>
      </c>
      <c r="K186" s="6" t="s">
        <v>18</v>
      </c>
      <c r="L186" s="6" t="s">
        <v>626</v>
      </c>
      <c r="M186" s="6" t="s">
        <v>299</v>
      </c>
      <c r="N186" s="6" t="s">
        <v>627</v>
      </c>
      <c r="O186" s="6" t="s">
        <v>299</v>
      </c>
      <c r="P186" s="6" t="s">
        <v>1007</v>
      </c>
      <c r="Q186" s="6"/>
      <c r="R186" s="6" t="s">
        <v>1008</v>
      </c>
      <c r="S186" s="6"/>
      <c r="T186" s="6"/>
      <c r="U186" s="23" t="str">
        <f>Data!$B186&amp;" "&amp;Data!$F186</f>
        <v>887 GPZG</v>
      </c>
      <c r="V186" s="23" t="str">
        <f>Data!$U186</f>
        <v>887 GPZG</v>
      </c>
      <c r="W186" s="23" t="str">
        <f>Data!$V186</f>
        <v>887 GPZG</v>
      </c>
      <c r="X186" s="23" t="str">
        <f>Data!$W186</f>
        <v>887 GPZG</v>
      </c>
      <c r="Y186" s="6" t="str">
        <f>CONCATENATE(Data!$C186,"_",Data!$AL186)</f>
        <v>Fam 535_Std</v>
      </c>
      <c r="Z186" s="22" t="str">
        <f t="array" ref="Z186">INDEX(Segment!$C$5:$C$89,MATCH(Data!$Y186,Segment!$B$5:$B$89,0))</f>
        <v>C5 1-3.5T - Standard and Premium</v>
      </c>
      <c r="AA186" s="6" t="s">
        <v>630</v>
      </c>
      <c r="AB186" s="6" t="s">
        <v>416</v>
      </c>
      <c r="AC186" s="24" t="s">
        <v>415</v>
      </c>
      <c r="AD186" s="24" t="s">
        <v>631</v>
      </c>
      <c r="AE186" s="6" t="s">
        <v>632</v>
      </c>
      <c r="AF186" s="6" t="s">
        <v>641</v>
      </c>
      <c r="AG186" s="6">
        <v>185.0</v>
      </c>
      <c r="AH186" s="6">
        <f>COUNTIFS(Data!$B$3:$B$305,Data!$B186)</f>
        <v>1</v>
      </c>
      <c r="AI186" s="6" t="str">
        <f>LEFT(Data!$B186,3)</f>
        <v>887</v>
      </c>
      <c r="AJ186" s="6" t="str">
        <f>IF(Data!$D186="Class 5 BT","BT",
     IF(OR(Data!$J186="Hangcha",Data!$J186="Ruyi",Data!$J186="Maximal",Data!$J186="Shanghai",Data!$J186="Staxx"),"Low",
     "Std"))</f>
        <v>Std</v>
      </c>
      <c r="AK186" s="6"/>
      <c r="AL186" s="6" t="str">
        <f>IF(Data!$AK186&lt;&gt;"",Data!$AK186,Data!$AJ186)</f>
        <v>Std</v>
      </c>
    </row>
    <row r="187" ht="12.0" customHeight="1">
      <c r="A187" s="6" t="s">
        <v>1107</v>
      </c>
      <c r="B187" s="21" t="s">
        <v>364</v>
      </c>
      <c r="C187" s="6" t="s">
        <v>362</v>
      </c>
      <c r="D187" s="22" t="s">
        <v>340</v>
      </c>
      <c r="E187" s="6" t="s">
        <v>623</v>
      </c>
      <c r="F187" s="6" t="s">
        <v>1108</v>
      </c>
      <c r="G187" s="23" t="str">
        <f t="array" ref="G187">INDEX(Family!$B$2:$B$69,MATCH(Data!$C187,Family!$A$2:$A$69,0))</f>
        <v>2-3 Ton ICE Pneu - BST</v>
      </c>
      <c r="H187" s="6" t="s">
        <v>688</v>
      </c>
      <c r="I187" s="6" t="s">
        <v>688</v>
      </c>
      <c r="J187" s="6" t="s">
        <v>688</v>
      </c>
      <c r="K187" s="6" t="s">
        <v>18</v>
      </c>
      <c r="L187" s="6" t="s">
        <v>626</v>
      </c>
      <c r="M187" s="6" t="s">
        <v>299</v>
      </c>
      <c r="N187" s="6" t="s">
        <v>627</v>
      </c>
      <c r="O187" s="6" t="s">
        <v>299</v>
      </c>
      <c r="P187" s="6" t="s">
        <v>1007</v>
      </c>
      <c r="Q187" s="6" t="s">
        <v>1109</v>
      </c>
      <c r="R187" s="6" t="s">
        <v>1110</v>
      </c>
      <c r="S187" s="6" t="s">
        <v>1111</v>
      </c>
      <c r="T187" s="6" t="s">
        <v>1112</v>
      </c>
      <c r="U187" s="23" t="str">
        <f>Data!$B187&amp;" "&amp;Data!$F187</f>
        <v>974 GP50B</v>
      </c>
      <c r="V187" s="23" t="str">
        <f>Data!$U187</f>
        <v>974 GP50B</v>
      </c>
      <c r="W187" s="23" t="str">
        <f>Data!$V187</f>
        <v>974 GP50B</v>
      </c>
      <c r="X187" s="23" t="str">
        <f>Data!$W187</f>
        <v>974 GP50B</v>
      </c>
      <c r="Y187" s="6" t="str">
        <f>CONCATENATE(Data!$C187,"_",Data!$AL187)</f>
        <v>Fam 536_Std</v>
      </c>
      <c r="Z187" s="22" t="str">
        <f t="array" ref="Z187">INDEX(Segment!$C$5:$C$89,MATCH(Data!$Y187,Segment!$B$5:$B$89,0))</f>
        <v>C5 1-3.5T - Standard and Premium</v>
      </c>
      <c r="AA187" s="6" t="s">
        <v>630</v>
      </c>
      <c r="AB187" s="6" t="s">
        <v>416</v>
      </c>
      <c r="AC187" s="24" t="s">
        <v>415</v>
      </c>
      <c r="AD187" s="24" t="s">
        <v>631</v>
      </c>
      <c r="AE187" s="6" t="s">
        <v>632</v>
      </c>
      <c r="AF187" s="6" t="s">
        <v>641</v>
      </c>
      <c r="AG187" s="6">
        <v>186.0</v>
      </c>
      <c r="AH187" s="6">
        <f>COUNTIFS(Data!$B$3:$B$305,Data!$B187)</f>
        <v>1</v>
      </c>
      <c r="AI187" s="6" t="str">
        <f>LEFT(Data!$B187,3)</f>
        <v>974</v>
      </c>
      <c r="AJ187" s="6" t="str">
        <f>IF(Data!$D187="Class 5 BT","BT",
     IF(OR(Data!$J187="Hangcha",Data!$J187="Ruyi",Data!$J187="Maximal",Data!$J187="Shanghai",Data!$J187="Staxx"),"Low",
     "Std"))</f>
        <v>Std</v>
      </c>
      <c r="AK187" s="6"/>
      <c r="AL187" s="6" t="str">
        <f>IF(Data!$AK187&lt;&gt;"",Data!$AK187,Data!$AJ187)</f>
        <v>Std</v>
      </c>
    </row>
    <row r="188" ht="12.0" customHeight="1">
      <c r="A188" s="6" t="s">
        <v>1113</v>
      </c>
      <c r="B188" s="21" t="s">
        <v>363</v>
      </c>
      <c r="C188" s="6" t="s">
        <v>362</v>
      </c>
      <c r="D188" s="22" t="s">
        <v>340</v>
      </c>
      <c r="E188" s="6" t="s">
        <v>634</v>
      </c>
      <c r="F188" s="6" t="s">
        <v>1113</v>
      </c>
      <c r="G188" s="23" t="str">
        <f t="array" ref="G188">INDEX(Family!$B$2:$B$69,MATCH(Data!$C188,Family!$A$2:$A$69,0))</f>
        <v>2-3 Ton ICE Pneu - BST</v>
      </c>
      <c r="H188" s="6" t="s">
        <v>688</v>
      </c>
      <c r="I188" s="6" t="s">
        <v>688</v>
      </c>
      <c r="J188" s="6" t="s">
        <v>688</v>
      </c>
      <c r="K188" s="6" t="s">
        <v>18</v>
      </c>
      <c r="L188" s="6" t="s">
        <v>626</v>
      </c>
      <c r="M188" s="6" t="s">
        <v>299</v>
      </c>
      <c r="N188" s="6" t="s">
        <v>627</v>
      </c>
      <c r="O188" s="6" t="s">
        <v>299</v>
      </c>
      <c r="P188" s="6" t="s">
        <v>1007</v>
      </c>
      <c r="Q188" s="6" t="s">
        <v>1114</v>
      </c>
      <c r="R188" s="6" t="s">
        <v>1110</v>
      </c>
      <c r="S188" s="6" t="s">
        <v>1111</v>
      </c>
      <c r="T188" s="6" t="s">
        <v>1112</v>
      </c>
      <c r="U188" s="23" t="str">
        <f>Data!$B188&amp;" "&amp;Data!$F188</f>
        <v>274 H50CT</v>
      </c>
      <c r="V188" s="23" t="str">
        <f>Data!$U188</f>
        <v>274 H50CT</v>
      </c>
      <c r="W188" s="23" t="str">
        <f>Data!$V188</f>
        <v>274 H50CT</v>
      </c>
      <c r="X188" s="23" t="str">
        <f>Data!$W188</f>
        <v>274 H50CT</v>
      </c>
      <c r="Y188" s="6" t="str">
        <f>CONCATENATE(Data!$C188,"_",Data!$AL188)</f>
        <v>Fam 536_Std</v>
      </c>
      <c r="Z188" s="22" t="str">
        <f t="array" ref="Z188">INDEX(Segment!$C$5:$C$89,MATCH(Data!$Y188,Segment!$B$5:$B$89,0))</f>
        <v>C5 1-3.5T - Standard and Premium</v>
      </c>
      <c r="AA188" s="6" t="s">
        <v>630</v>
      </c>
      <c r="AB188" s="6" t="s">
        <v>416</v>
      </c>
      <c r="AC188" s="24" t="s">
        <v>415</v>
      </c>
      <c r="AD188" s="24" t="s">
        <v>631</v>
      </c>
      <c r="AE188" s="6" t="s">
        <v>632</v>
      </c>
      <c r="AF188" s="6" t="s">
        <v>641</v>
      </c>
      <c r="AG188" s="6">
        <v>187.0</v>
      </c>
      <c r="AH188" s="6">
        <f>COUNTIFS(Data!$B$3:$B$305,Data!$B188)</f>
        <v>1</v>
      </c>
      <c r="AI188" s="6" t="str">
        <f>LEFT(Data!$B188,3)</f>
        <v>274</v>
      </c>
      <c r="AJ188" s="6" t="str">
        <f>IF(Data!$D188="Class 5 BT","BT",
     IF(OR(Data!$J188="Hangcha",Data!$J188="Ruyi",Data!$J188="Maximal",Data!$J188="Shanghai",Data!$J188="Staxx"),"Low",
     "Std"))</f>
        <v>Std</v>
      </c>
      <c r="AK188" s="6"/>
      <c r="AL188" s="6" t="str">
        <f>IF(Data!$AK188&lt;&gt;"",Data!$AK188,Data!$AJ188)</f>
        <v>Std</v>
      </c>
    </row>
    <row r="189" ht="12.0" customHeight="1">
      <c r="A189" s="6" t="s">
        <v>1115</v>
      </c>
      <c r="B189" s="21" t="s">
        <v>378</v>
      </c>
      <c r="C189" s="6" t="s">
        <v>377</v>
      </c>
      <c r="D189" s="22" t="s">
        <v>340</v>
      </c>
      <c r="E189" s="6" t="s">
        <v>634</v>
      </c>
      <c r="F189" s="6" t="s">
        <v>1116</v>
      </c>
      <c r="G189" s="23" t="str">
        <f t="array" ref="G189">INDEX(Family!$B$2:$B$69,MATCH(Data!$C189,Family!$A$2:$A$69,0))</f>
        <v>2-3 Ton ICE Pneu - SN</v>
      </c>
      <c r="H189" s="6" t="s">
        <v>625</v>
      </c>
      <c r="I189" s="6" t="s">
        <v>625</v>
      </c>
      <c r="J189" s="6" t="s">
        <v>625</v>
      </c>
      <c r="K189" s="6" t="s">
        <v>18</v>
      </c>
      <c r="L189" s="6" t="s">
        <v>626</v>
      </c>
      <c r="M189" s="6" t="s">
        <v>299</v>
      </c>
      <c r="N189" s="6" t="s">
        <v>627</v>
      </c>
      <c r="O189" s="6" t="s">
        <v>299</v>
      </c>
      <c r="P189" s="6" t="s">
        <v>1007</v>
      </c>
      <c r="Q189" s="6" t="s">
        <v>1117</v>
      </c>
      <c r="R189" s="6" t="s">
        <v>1118</v>
      </c>
      <c r="S189" s="6" t="s">
        <v>1119</v>
      </c>
      <c r="T189" s="6" t="s">
        <v>1120</v>
      </c>
      <c r="U189" s="23" t="str">
        <f>Data!$B189&amp;" "&amp;Data!$F189</f>
        <v>466 H2.00-3.5TX</v>
      </c>
      <c r="V189" s="23" t="str">
        <f>Data!$U189</f>
        <v>466 H2.00-3.5TX</v>
      </c>
      <c r="W189" s="23" t="str">
        <f>Data!$V189</f>
        <v>466 H2.00-3.5TX</v>
      </c>
      <c r="X189" s="23" t="str">
        <f>Data!$W189</f>
        <v>466 H2.00-3.5TX</v>
      </c>
      <c r="Y189" s="6" t="str">
        <f>CONCATENATE(Data!$C189,"_",Data!$AL189)</f>
        <v>Fam 538_Std</v>
      </c>
      <c r="Z189" s="22" t="str">
        <f t="array" ref="Z189">INDEX(Segment!$C$5:$C$89,MATCH(Data!$Y189,Segment!$B$5:$B$89,0))</f>
        <v>C5 1-3.5T - Standard and Premium</v>
      </c>
      <c r="AA189" s="6" t="s">
        <v>630</v>
      </c>
      <c r="AB189" s="6" t="s">
        <v>416</v>
      </c>
      <c r="AC189" s="24" t="s">
        <v>415</v>
      </c>
      <c r="AD189" s="24" t="s">
        <v>631</v>
      </c>
      <c r="AE189" s="6" t="s">
        <v>632</v>
      </c>
      <c r="AF189" s="6">
        <v>0.0</v>
      </c>
      <c r="AG189" s="6">
        <v>188.0</v>
      </c>
      <c r="AH189" s="6">
        <f>COUNTIFS(Data!$B$3:$B$305,Data!$B189)</f>
        <v>1</v>
      </c>
      <c r="AI189" s="6" t="str">
        <f>LEFT(Data!$B189,3)</f>
        <v>466</v>
      </c>
      <c r="AJ189" s="6" t="str">
        <f>IF(Data!$D189="Class 5 BT","BT",
     IF(OR(Data!$J189="Hangcha",Data!$J189="Ruyi",Data!$J189="Maximal",Data!$J189="Shanghai",Data!$J189="Staxx"),"Low",
     "Std"))</f>
        <v>Std</v>
      </c>
      <c r="AK189" s="6"/>
      <c r="AL189" s="6" t="str">
        <f>IF(Data!$AK189&lt;&gt;"",Data!$AK189,Data!$AJ189)</f>
        <v>Std</v>
      </c>
    </row>
    <row r="190" ht="12.0" customHeight="1">
      <c r="A190" s="6" t="s">
        <v>1121</v>
      </c>
      <c r="B190" s="21" t="s">
        <v>379</v>
      </c>
      <c r="C190" s="6" t="s">
        <v>377</v>
      </c>
      <c r="D190" s="22" t="s">
        <v>340</v>
      </c>
      <c r="E190" s="6" t="s">
        <v>623</v>
      </c>
      <c r="F190" s="6" t="s">
        <v>1122</v>
      </c>
      <c r="G190" s="23" t="str">
        <f t="array" ref="G190">INDEX(Family!$B$2:$B$69,MATCH(Data!$C190,Family!$A$2:$A$69,0))</f>
        <v>2-3 Ton ICE Pneu - SN</v>
      </c>
      <c r="H190" s="6" t="s">
        <v>625</v>
      </c>
      <c r="I190" s="6" t="s">
        <v>625</v>
      </c>
      <c r="J190" s="6" t="s">
        <v>625</v>
      </c>
      <c r="K190" s="6" t="s">
        <v>18</v>
      </c>
      <c r="L190" s="6" t="s">
        <v>626</v>
      </c>
      <c r="M190" s="6" t="s">
        <v>299</v>
      </c>
      <c r="N190" s="6" t="s">
        <v>627</v>
      </c>
      <c r="O190" s="6" t="s">
        <v>299</v>
      </c>
      <c r="P190" s="6" t="s">
        <v>1007</v>
      </c>
      <c r="Q190" s="6" t="s">
        <v>1123</v>
      </c>
      <c r="R190" s="6" t="s">
        <v>1118</v>
      </c>
      <c r="S190" s="6" t="s">
        <v>1119</v>
      </c>
      <c r="T190" s="6" t="s">
        <v>1120</v>
      </c>
      <c r="U190" s="23" t="str">
        <f>Data!$B190&amp;" "&amp;Data!$F190</f>
        <v>871 GP25/35 RK/TK</v>
      </c>
      <c r="V190" s="23" t="str">
        <f>Data!$U190</f>
        <v>871 GP25/35 RK/TK</v>
      </c>
      <c r="W190" s="23" t="str">
        <f>Data!$V190</f>
        <v>871 GP25/35 RK/TK</v>
      </c>
      <c r="X190" s="23" t="str">
        <f>Data!$W190</f>
        <v>871 GP25/35 RK/TK</v>
      </c>
      <c r="Y190" s="6" t="str">
        <f>CONCATENATE(Data!$C190,"_",Data!$AL190)</f>
        <v>Fam 538_Std</v>
      </c>
      <c r="Z190" s="22" t="str">
        <f t="array" ref="Z190">INDEX(Segment!$C$5:$C$89,MATCH(Data!$Y190,Segment!$B$5:$B$89,0))</f>
        <v>C5 1-3.5T - Standard and Premium</v>
      </c>
      <c r="AA190" s="6" t="s">
        <v>630</v>
      </c>
      <c r="AB190" s="6" t="s">
        <v>416</v>
      </c>
      <c r="AC190" s="24" t="s">
        <v>415</v>
      </c>
      <c r="AD190" s="24" t="s">
        <v>631</v>
      </c>
      <c r="AE190" s="6" t="s">
        <v>632</v>
      </c>
      <c r="AF190" s="6">
        <v>0.0</v>
      </c>
      <c r="AG190" s="6">
        <v>189.0</v>
      </c>
      <c r="AH190" s="6">
        <f>COUNTIFS(Data!$B$3:$B$305,Data!$B190)</f>
        <v>1</v>
      </c>
      <c r="AI190" s="6" t="str">
        <f>LEFT(Data!$B190,3)</f>
        <v>871</v>
      </c>
      <c r="AJ190" s="6" t="str">
        <f>IF(Data!$D190="Class 5 BT","BT",
     IF(OR(Data!$J190="Hangcha",Data!$J190="Ruyi",Data!$J190="Maximal",Data!$J190="Shanghai",Data!$J190="Staxx"),"Low",
     "Std"))</f>
        <v>Std</v>
      </c>
      <c r="AK190" s="6"/>
      <c r="AL190" s="6" t="str">
        <f>IF(Data!$AK190&lt;&gt;"",Data!$AK190,Data!$AJ190)</f>
        <v>Std</v>
      </c>
    </row>
    <row r="191" ht="12.0" customHeight="1">
      <c r="A191" s="6" t="s">
        <v>1124</v>
      </c>
      <c r="B191" s="21" t="s">
        <v>381</v>
      </c>
      <c r="C191" s="6" t="s">
        <v>380</v>
      </c>
      <c r="D191" s="22" t="s">
        <v>340</v>
      </c>
      <c r="E191" s="6" t="s">
        <v>634</v>
      </c>
      <c r="F191" s="6" t="s">
        <v>1125</v>
      </c>
      <c r="G191" s="23" t="str">
        <f t="array" ref="G191">INDEX(Family!$B$2:$B$69,MATCH(Data!$C191,Family!$A$2:$A$69,0))</f>
        <v>3.5-5.5 Ton ICE Pneu</v>
      </c>
      <c r="H191" s="6" t="s">
        <v>688</v>
      </c>
      <c r="I191" s="6" t="s">
        <v>688</v>
      </c>
      <c r="J191" s="6" t="s">
        <v>688</v>
      </c>
      <c r="K191" s="6" t="s">
        <v>18</v>
      </c>
      <c r="L191" s="6" t="s">
        <v>626</v>
      </c>
      <c r="M191" s="6" t="s">
        <v>299</v>
      </c>
      <c r="N191" s="6" t="s">
        <v>627</v>
      </c>
      <c r="O191" s="6" t="s">
        <v>299</v>
      </c>
      <c r="P191" s="6" t="s">
        <v>1007</v>
      </c>
      <c r="Q191" s="6" t="s">
        <v>1126</v>
      </c>
      <c r="R191" s="6" t="s">
        <v>1127</v>
      </c>
      <c r="S191" s="6" t="s">
        <v>1128</v>
      </c>
      <c r="T191" s="6" t="s">
        <v>1129</v>
      </c>
      <c r="U191" s="23" t="str">
        <f>Data!$B191&amp;" "&amp;Data!$F191</f>
        <v>005 H80-120FT</v>
      </c>
      <c r="V191" s="23" t="str">
        <f>Data!$U191</f>
        <v>005 H80-120FT</v>
      </c>
      <c r="W191" s="23" t="str">
        <f>Data!$V191</f>
        <v>005 H80-120FT</v>
      </c>
      <c r="X191" s="23" t="str">
        <f>Data!$W191</f>
        <v>005 H80-120FT</v>
      </c>
      <c r="Y191" s="6" t="str">
        <f>CONCATENATE(Data!$C191,"_",Data!$AL191)</f>
        <v>Fam 540_Std</v>
      </c>
      <c r="Z191" s="22" t="str">
        <f t="array" ref="Z191">INDEX(Segment!$C$5:$C$89,MATCH(Data!$Y191,Segment!$B$5:$B$89,0))</f>
        <v>C5 4-9T - Standard and Premium</v>
      </c>
      <c r="AA191" s="6" t="s">
        <v>630</v>
      </c>
      <c r="AB191" s="6" t="s">
        <v>421</v>
      </c>
      <c r="AC191" s="24" t="s">
        <v>420</v>
      </c>
      <c r="AD191" s="24" t="s">
        <v>631</v>
      </c>
      <c r="AE191" s="6" t="s">
        <v>632</v>
      </c>
      <c r="AF191" s="6">
        <v>0.0</v>
      </c>
      <c r="AG191" s="6">
        <v>190.0</v>
      </c>
      <c r="AH191" s="6">
        <f>COUNTIFS(Data!$B$3:$B$305,Data!$B191)</f>
        <v>1</v>
      </c>
      <c r="AI191" s="6" t="str">
        <f>LEFT(Data!$B191,3)</f>
        <v>005</v>
      </c>
      <c r="AJ191" s="6" t="str">
        <f>IF(Data!$D191="Class 5 BT","BT",
     IF(OR(Data!$J191="Hangcha",Data!$J191="Ruyi",Data!$J191="Maximal",Data!$J191="Shanghai",Data!$J191="Staxx"),"Low",
     "Std"))</f>
        <v>Std</v>
      </c>
      <c r="AK191" s="6"/>
      <c r="AL191" s="6" t="str">
        <f>IF(Data!$AK191&lt;&gt;"",Data!$AK191,Data!$AJ191)</f>
        <v>Std</v>
      </c>
    </row>
    <row r="192" ht="12.0" customHeight="1">
      <c r="A192" s="6" t="s">
        <v>1130</v>
      </c>
      <c r="B192" s="25" t="s">
        <v>382</v>
      </c>
      <c r="C192" s="6" t="s">
        <v>380</v>
      </c>
      <c r="D192" s="22" t="s">
        <v>340</v>
      </c>
      <c r="E192" s="6" t="s">
        <v>634</v>
      </c>
      <c r="F192" s="6" t="s">
        <v>1130</v>
      </c>
      <c r="G192" s="23" t="str">
        <f t="array" ref="G192">INDEX(Family!$B$2:$B$69,MATCH(Data!$C192,Family!$A$2:$A$69,0))</f>
        <v>3.5-5.5 Ton ICE Pneu</v>
      </c>
      <c r="H192" s="6" t="s">
        <v>625</v>
      </c>
      <c r="I192" s="6" t="s">
        <v>625</v>
      </c>
      <c r="J192" s="6" t="s">
        <v>625</v>
      </c>
      <c r="K192" s="6" t="s">
        <v>18</v>
      </c>
      <c r="L192" s="6" t="s">
        <v>626</v>
      </c>
      <c r="M192" s="6" t="s">
        <v>299</v>
      </c>
      <c r="N192" s="6" t="s">
        <v>627</v>
      </c>
      <c r="O192" s="6" t="s">
        <v>299</v>
      </c>
      <c r="P192" s="6" t="s">
        <v>1007</v>
      </c>
      <c r="Q192" s="6" t="s">
        <v>1130</v>
      </c>
      <c r="R192" s="6" t="s">
        <v>1131</v>
      </c>
      <c r="S192" s="6" t="s">
        <v>1132</v>
      </c>
      <c r="T192" s="6"/>
      <c r="U192" s="23" t="str">
        <f>Data!$B192&amp;" "&amp;Data!$F192</f>
        <v>232 H4.0-5.0DX</v>
      </c>
      <c r="V192" s="23" t="str">
        <f>Data!$U192</f>
        <v>232 H4.0-5.0DX</v>
      </c>
      <c r="W192" s="23" t="str">
        <f>Data!$V192</f>
        <v>232 H4.0-5.0DX</v>
      </c>
      <c r="X192" s="23" t="str">
        <f>Data!$W192</f>
        <v>232 H4.0-5.0DX</v>
      </c>
      <c r="Y192" s="6" t="str">
        <f>CONCATENATE(Data!$C192,"_",Data!$AL192)</f>
        <v>Fam 540_Std</v>
      </c>
      <c r="Z192" s="22" t="str">
        <f t="array" ref="Z192">INDEX(Segment!$C$5:$C$89,MATCH(Data!$Y192,Segment!$B$5:$B$89,0))</f>
        <v>C5 4-9T - Standard and Premium</v>
      </c>
      <c r="AA192" s="6" t="s">
        <v>630</v>
      </c>
      <c r="AB192" s="6" t="s">
        <v>421</v>
      </c>
      <c r="AC192" s="24" t="s">
        <v>420</v>
      </c>
      <c r="AD192" s="24" t="s">
        <v>631</v>
      </c>
      <c r="AE192" s="6" t="s">
        <v>632</v>
      </c>
      <c r="AF192" s="6" t="s">
        <v>641</v>
      </c>
      <c r="AG192" s="6">
        <v>191.0</v>
      </c>
      <c r="AH192" s="6">
        <f>COUNTIFS(Data!$B$3:$B$305,Data!$B192)</f>
        <v>1</v>
      </c>
      <c r="AI192" s="6" t="str">
        <f>LEFT(Data!$B192,3)</f>
        <v>232</v>
      </c>
      <c r="AJ192" s="6" t="str">
        <f>IF(Data!$D192="Class 5 BT","BT",
     IF(OR(Data!$J192="Hangcha",Data!$J192="Ruyi",Data!$J192="Maximal",Data!$J192="Shanghai",Data!$J192="Staxx"),"Low",
     "Std"))</f>
        <v>Std</v>
      </c>
      <c r="AK192" s="6"/>
      <c r="AL192" s="6" t="str">
        <f>IF(Data!$AK192&lt;&gt;"",Data!$AK192,Data!$AJ192)</f>
        <v>Std</v>
      </c>
    </row>
    <row r="193" ht="12.0" customHeight="1">
      <c r="A193" s="6" t="s">
        <v>1133</v>
      </c>
      <c r="B193" s="21" t="s">
        <v>383</v>
      </c>
      <c r="C193" s="6" t="s">
        <v>380</v>
      </c>
      <c r="D193" s="22" t="s">
        <v>340</v>
      </c>
      <c r="E193" s="6" t="s">
        <v>623</v>
      </c>
      <c r="F193" s="6" t="s">
        <v>1134</v>
      </c>
      <c r="G193" s="23" t="str">
        <f t="array" ref="G193">INDEX(Family!$B$2:$B$69,MATCH(Data!$C193,Family!$A$2:$A$69,0))</f>
        <v>3.5-5.5 Ton ICE Pneu</v>
      </c>
      <c r="H193" s="6" t="s">
        <v>688</v>
      </c>
      <c r="I193" s="6" t="s">
        <v>688</v>
      </c>
      <c r="J193" s="6" t="s">
        <v>688</v>
      </c>
      <c r="K193" s="6" t="s">
        <v>18</v>
      </c>
      <c r="L193" s="6" t="s">
        <v>626</v>
      </c>
      <c r="M193" s="6" t="s">
        <v>299</v>
      </c>
      <c r="N193" s="6" t="s">
        <v>627</v>
      </c>
      <c r="O193" s="6" t="s">
        <v>299</v>
      </c>
      <c r="P193" s="6" t="s">
        <v>1007</v>
      </c>
      <c r="Q193" s="6" t="s">
        <v>1135</v>
      </c>
      <c r="R193" s="6" t="s">
        <v>1127</v>
      </c>
      <c r="S193" s="6" t="s">
        <v>1128</v>
      </c>
      <c r="T193" s="6" t="s">
        <v>1129</v>
      </c>
      <c r="U193" s="23" t="str">
        <f>Data!$B193&amp;" "&amp;Data!$F193</f>
        <v>813 GDP/GLP35-55LJ/MJ</v>
      </c>
      <c r="V193" s="23" t="str">
        <f>Data!$U193</f>
        <v>813 GDP/GLP35-55LJ/MJ</v>
      </c>
      <c r="W193" s="23" t="str">
        <f>Data!$V193</f>
        <v>813 GDP/GLP35-55LJ/MJ</v>
      </c>
      <c r="X193" s="23" t="str">
        <f>Data!$W193</f>
        <v>813 GDP/GLP35-55LJ/MJ</v>
      </c>
      <c r="Y193" s="6" t="str">
        <f>CONCATENATE(Data!$C193,"_",Data!$AL193)</f>
        <v>Fam 540_Std</v>
      </c>
      <c r="Z193" s="22" t="str">
        <f t="array" ref="Z193">INDEX(Segment!$C$5:$C$89,MATCH(Data!$Y193,Segment!$B$5:$B$89,0))</f>
        <v>C5 4-9T - Standard and Premium</v>
      </c>
      <c r="AA193" s="6" t="s">
        <v>630</v>
      </c>
      <c r="AB193" s="6" t="s">
        <v>421</v>
      </c>
      <c r="AC193" s="24" t="s">
        <v>420</v>
      </c>
      <c r="AD193" s="24" t="s">
        <v>631</v>
      </c>
      <c r="AE193" s="6" t="s">
        <v>632</v>
      </c>
      <c r="AF193" s="6">
        <v>0.0</v>
      </c>
      <c r="AG193" s="6">
        <v>192.0</v>
      </c>
      <c r="AH193" s="6">
        <f>COUNTIFS(Data!$B$3:$B$305,Data!$B193)</f>
        <v>1</v>
      </c>
      <c r="AI193" s="6" t="str">
        <f>LEFT(Data!$B193,3)</f>
        <v>813</v>
      </c>
      <c r="AJ193" s="6" t="str">
        <f>IF(Data!$D193="Class 5 BT","BT",
     IF(OR(Data!$J193="Hangcha",Data!$J193="Ruyi",Data!$J193="Maximal",Data!$J193="Shanghai",Data!$J193="Staxx"),"Low",
     "Std"))</f>
        <v>Std</v>
      </c>
      <c r="AK193" s="6"/>
      <c r="AL193" s="6" t="str">
        <f>IF(Data!$AK193&lt;&gt;"",Data!$AK193,Data!$AJ193)</f>
        <v>Std</v>
      </c>
    </row>
    <row r="194" ht="12.0" customHeight="1">
      <c r="A194" s="6" t="s">
        <v>1136</v>
      </c>
      <c r="B194" s="21" t="s">
        <v>384</v>
      </c>
      <c r="C194" s="6" t="s">
        <v>380</v>
      </c>
      <c r="D194" s="22" t="s">
        <v>340</v>
      </c>
      <c r="E194" s="6" t="s">
        <v>623</v>
      </c>
      <c r="F194" s="6" t="s">
        <v>1136</v>
      </c>
      <c r="G194" s="23" t="str">
        <f t="array" ref="G194">INDEX(Family!$B$2:$B$69,MATCH(Data!$C194,Family!$A$2:$A$69,0))</f>
        <v>3.5-5.5 Ton ICE Pneu</v>
      </c>
      <c r="H194" s="6" t="s">
        <v>625</v>
      </c>
      <c r="I194" s="6" t="s">
        <v>625</v>
      </c>
      <c r="J194" s="6" t="s">
        <v>625</v>
      </c>
      <c r="K194" s="6" t="s">
        <v>18</v>
      </c>
      <c r="L194" s="6" t="s">
        <v>626</v>
      </c>
      <c r="M194" s="6" t="s">
        <v>299</v>
      </c>
      <c r="N194" s="6" t="s">
        <v>627</v>
      </c>
      <c r="O194" s="6" t="s">
        <v>299</v>
      </c>
      <c r="P194" s="6" t="s">
        <v>1007</v>
      </c>
      <c r="Q194" s="6"/>
      <c r="R194" s="6" t="s">
        <v>1137</v>
      </c>
      <c r="S194" s="6"/>
      <c r="T194" s="6"/>
      <c r="U194" s="23" t="str">
        <f>Data!$B194&amp;" "&amp;Data!$F194</f>
        <v>889 GP35-50 LH/MH</v>
      </c>
      <c r="V194" s="23" t="str">
        <f>Data!$U194</f>
        <v>889 GP35-50 LH/MH</v>
      </c>
      <c r="W194" s="23" t="str">
        <f>Data!$V194</f>
        <v>889 GP35-50 LH/MH</v>
      </c>
      <c r="X194" s="23" t="str">
        <f>Data!$W194</f>
        <v>889 GP35-50 LH/MH</v>
      </c>
      <c r="Y194" s="6" t="str">
        <f>CONCATENATE(Data!$C194,"_",Data!$AL194)</f>
        <v>Fam 540_Std</v>
      </c>
      <c r="Z194" s="22" t="str">
        <f t="array" ref="Z194">INDEX(Segment!$C$5:$C$89,MATCH(Data!$Y194,Segment!$B$5:$B$89,0))</f>
        <v>C5 4-9T - Standard and Premium</v>
      </c>
      <c r="AA194" s="6" t="s">
        <v>630</v>
      </c>
      <c r="AB194" s="6" t="s">
        <v>421</v>
      </c>
      <c r="AC194" s="24" t="s">
        <v>420</v>
      </c>
      <c r="AD194" s="24" t="s">
        <v>631</v>
      </c>
      <c r="AE194" s="6" t="s">
        <v>632</v>
      </c>
      <c r="AF194" s="6" t="s">
        <v>641</v>
      </c>
      <c r="AG194" s="6">
        <v>193.0</v>
      </c>
      <c r="AH194" s="6">
        <f>COUNTIFS(Data!$B$3:$B$305,Data!$B194)</f>
        <v>1</v>
      </c>
      <c r="AI194" s="6" t="str">
        <f>LEFT(Data!$B194,3)</f>
        <v>889</v>
      </c>
      <c r="AJ194" s="6" t="str">
        <f>IF(Data!$D194="Class 5 BT","BT",
     IF(OR(Data!$J194="Hangcha",Data!$J194="Ruyi",Data!$J194="Maximal",Data!$J194="Shanghai",Data!$J194="Staxx"),"Low",
     "Std"))</f>
        <v>Std</v>
      </c>
      <c r="AK194" s="6"/>
      <c r="AL194" s="6" t="str">
        <f>IF(Data!$AK194&lt;&gt;"",Data!$AK194,Data!$AJ194)</f>
        <v>Std</v>
      </c>
    </row>
    <row r="195" ht="12.0" customHeight="1">
      <c r="A195" s="6" t="s">
        <v>1138</v>
      </c>
      <c r="B195" s="21" t="s">
        <v>394</v>
      </c>
      <c r="C195" s="6" t="s">
        <v>393</v>
      </c>
      <c r="D195" s="22" t="s">
        <v>340</v>
      </c>
      <c r="E195" s="6" t="s">
        <v>634</v>
      </c>
      <c r="F195" s="6" t="s">
        <v>1139</v>
      </c>
      <c r="G195" s="23" t="str">
        <f t="array" ref="G195">INDEX(Family!$B$2:$B$69,MATCH(Data!$C195,Family!$A$2:$A$69,0))</f>
        <v>6-8 Ton ICE Pneu</v>
      </c>
      <c r="H195" s="6" t="s">
        <v>964</v>
      </c>
      <c r="I195" s="6" t="s">
        <v>964</v>
      </c>
      <c r="J195" s="6" t="s">
        <v>964</v>
      </c>
      <c r="K195" s="6" t="s">
        <v>18</v>
      </c>
      <c r="L195" s="6" t="s">
        <v>626</v>
      </c>
      <c r="M195" s="6" t="s">
        <v>299</v>
      </c>
      <c r="N195" s="6" t="s">
        <v>627</v>
      </c>
      <c r="O195" s="6" t="s">
        <v>299</v>
      </c>
      <c r="P195" s="6" t="s">
        <v>1007</v>
      </c>
      <c r="Q195" s="6"/>
      <c r="R195" s="6" t="s">
        <v>1008</v>
      </c>
      <c r="S195" s="6"/>
      <c r="T195" s="6"/>
      <c r="U195" s="23" t="str">
        <f>Data!$B195&amp;" "&amp;Data!$F195</f>
        <v>002 H135-155FT</v>
      </c>
      <c r="V195" s="23" t="str">
        <f>Data!$U195</f>
        <v>002 H135-155FT</v>
      </c>
      <c r="W195" s="23" t="str">
        <f>Data!$V195</f>
        <v>002 H135-155FT</v>
      </c>
      <c r="X195" s="23" t="str">
        <f>Data!$W195</f>
        <v>002 H135-155FT</v>
      </c>
      <c r="Y195" s="6" t="str">
        <f>CONCATENATE(Data!$C195,"_",Data!$AL195)</f>
        <v>Fam 545_Std</v>
      </c>
      <c r="Z195" s="22" t="str">
        <f t="array" ref="Z195">INDEX(Segment!$C$5:$C$89,MATCH(Data!$Y195,Segment!$B$5:$B$89,0))</f>
        <v>C5 4-9T - Standard and Premium</v>
      </c>
      <c r="AA195" s="6" t="s">
        <v>630</v>
      </c>
      <c r="AB195" s="6" t="s">
        <v>425</v>
      </c>
      <c r="AC195" s="24" t="s">
        <v>424</v>
      </c>
      <c r="AD195" s="24" t="s">
        <v>424</v>
      </c>
      <c r="AE195" s="6" t="s">
        <v>632</v>
      </c>
      <c r="AF195" s="6" t="s">
        <v>641</v>
      </c>
      <c r="AG195" s="6">
        <v>194.0</v>
      </c>
      <c r="AH195" s="6">
        <f>COUNTIFS(Data!$B$3:$B$305,Data!$B195)</f>
        <v>1</v>
      </c>
      <c r="AI195" s="6" t="str">
        <f>LEFT(Data!$B195,3)</f>
        <v>002</v>
      </c>
      <c r="AJ195" s="6" t="str">
        <f>IF(Data!$D195="Class 5 BT","BT",
     IF(OR(Data!$J195="Hangcha",Data!$J195="Ruyi",Data!$J195="Maximal",Data!$J195="Shanghai",Data!$J195="Staxx"),"Low",
     "Std"))</f>
        <v>Std</v>
      </c>
      <c r="AK195" s="6"/>
      <c r="AL195" s="6" t="str">
        <f>IF(Data!$AK195&lt;&gt;"",Data!$AK195,Data!$AJ195)</f>
        <v>Std</v>
      </c>
    </row>
    <row r="196" ht="12.0" customHeight="1">
      <c r="A196" s="6" t="s">
        <v>1140</v>
      </c>
      <c r="B196" s="21" t="s">
        <v>395</v>
      </c>
      <c r="C196" s="6" t="s">
        <v>393</v>
      </c>
      <c r="D196" s="22" t="s">
        <v>340</v>
      </c>
      <c r="E196" s="6" t="s">
        <v>634</v>
      </c>
      <c r="F196" s="6" t="s">
        <v>1139</v>
      </c>
      <c r="G196" s="23" t="str">
        <f t="array" ref="G196">INDEX(Family!$B$2:$B$69,MATCH(Data!$C196,Family!$A$2:$A$69,0))</f>
        <v>6-8 Ton ICE Pneu</v>
      </c>
      <c r="H196" s="6" t="s">
        <v>964</v>
      </c>
      <c r="I196" s="6" t="s">
        <v>964</v>
      </c>
      <c r="J196" s="6" t="s">
        <v>964</v>
      </c>
      <c r="K196" s="6" t="s">
        <v>18</v>
      </c>
      <c r="L196" s="6" t="s">
        <v>626</v>
      </c>
      <c r="M196" s="6" t="s">
        <v>299</v>
      </c>
      <c r="N196" s="6" t="s">
        <v>627</v>
      </c>
      <c r="O196" s="6" t="s">
        <v>299</v>
      </c>
      <c r="P196" s="6" t="s">
        <v>1007</v>
      </c>
      <c r="Q196" s="6" t="s">
        <v>1141</v>
      </c>
      <c r="R196" s="6" t="s">
        <v>1142</v>
      </c>
      <c r="S196" s="6" t="s">
        <v>1143</v>
      </c>
      <c r="T196" s="6" t="s">
        <v>1144</v>
      </c>
      <c r="U196" s="23" t="str">
        <f>Data!$B196&amp;" "&amp;Data!$F196</f>
        <v>006 H135-155FT</v>
      </c>
      <c r="V196" s="23" t="str">
        <f>Data!$U196</f>
        <v>006 H135-155FT</v>
      </c>
      <c r="W196" s="23" t="str">
        <f>Data!$V196</f>
        <v>006 H135-155FT</v>
      </c>
      <c r="X196" s="23" t="str">
        <f>Data!$W196</f>
        <v>006 H135-155FT</v>
      </c>
      <c r="Y196" s="6" t="str">
        <f>CONCATENATE(Data!$C196,"_",Data!$AL196)</f>
        <v>Fam 545_Std</v>
      </c>
      <c r="Z196" s="22" t="str">
        <f t="array" ref="Z196">INDEX(Segment!$C$5:$C$89,MATCH(Data!$Y196,Segment!$B$5:$B$89,0))</f>
        <v>C5 4-9T - Standard and Premium</v>
      </c>
      <c r="AA196" s="6" t="s">
        <v>630</v>
      </c>
      <c r="AB196" s="6" t="s">
        <v>425</v>
      </c>
      <c r="AC196" s="24" t="s">
        <v>424</v>
      </c>
      <c r="AD196" s="24" t="s">
        <v>424</v>
      </c>
      <c r="AE196" s="6" t="s">
        <v>632</v>
      </c>
      <c r="AF196" s="6">
        <v>0.0</v>
      </c>
      <c r="AG196" s="6">
        <v>195.0</v>
      </c>
      <c r="AH196" s="6">
        <f>COUNTIFS(Data!$B$3:$B$305,Data!$B196)</f>
        <v>1</v>
      </c>
      <c r="AI196" s="6" t="str">
        <f>LEFT(Data!$B196,3)</f>
        <v>006</v>
      </c>
      <c r="AJ196" s="6" t="str">
        <f>IF(Data!$D196="Class 5 BT","BT",
     IF(OR(Data!$J196="Hangcha",Data!$J196="Ruyi",Data!$J196="Maximal",Data!$J196="Shanghai",Data!$J196="Staxx"),"Low",
     "Std"))</f>
        <v>Std</v>
      </c>
      <c r="AK196" s="6"/>
      <c r="AL196" s="6" t="str">
        <f>IF(Data!$AK196&lt;&gt;"",Data!$AK196,Data!$AJ196)</f>
        <v>Std</v>
      </c>
    </row>
    <row r="197" ht="12.0" customHeight="1">
      <c r="A197" s="6" t="s">
        <v>1145</v>
      </c>
      <c r="B197" s="21" t="s">
        <v>396</v>
      </c>
      <c r="C197" s="6" t="s">
        <v>393</v>
      </c>
      <c r="D197" s="22" t="s">
        <v>340</v>
      </c>
      <c r="E197" s="6" t="s">
        <v>634</v>
      </c>
      <c r="F197" s="6" t="s">
        <v>1139</v>
      </c>
      <c r="G197" s="23" t="str">
        <f t="array" ref="G197">INDEX(Family!$B$2:$B$69,MATCH(Data!$C197,Family!$A$2:$A$69,0))</f>
        <v>6-8 Ton ICE Pneu</v>
      </c>
      <c r="H197" s="6" t="s">
        <v>964</v>
      </c>
      <c r="I197" s="6" t="s">
        <v>964</v>
      </c>
      <c r="J197" s="6" t="s">
        <v>964</v>
      </c>
      <c r="K197" s="6" t="s">
        <v>18</v>
      </c>
      <c r="L197" s="6" t="s">
        <v>626</v>
      </c>
      <c r="M197" s="6" t="s">
        <v>299</v>
      </c>
      <c r="N197" s="6" t="s">
        <v>627</v>
      </c>
      <c r="O197" s="6" t="s">
        <v>299</v>
      </c>
      <c r="P197" s="6" t="s">
        <v>1007</v>
      </c>
      <c r="Q197" s="6"/>
      <c r="R197" s="6" t="s">
        <v>1008</v>
      </c>
      <c r="S197" s="6"/>
      <c r="T197" s="6"/>
      <c r="U197" s="23" t="str">
        <f>Data!$B197&amp;" "&amp;Data!$F197</f>
        <v>029 H135-155FT</v>
      </c>
      <c r="V197" s="23" t="str">
        <f>Data!$U197</f>
        <v>029 H135-155FT</v>
      </c>
      <c r="W197" s="23" t="str">
        <f>Data!$V197</f>
        <v>029 H135-155FT</v>
      </c>
      <c r="X197" s="23" t="str">
        <f>Data!$W197</f>
        <v>029 H135-155FT</v>
      </c>
      <c r="Y197" s="6" t="str">
        <f>CONCATENATE(Data!$C197,"_",Data!$AL197)</f>
        <v>Fam 545_Std</v>
      </c>
      <c r="Z197" s="22" t="str">
        <f t="array" ref="Z197">INDEX(Segment!$C$5:$C$89,MATCH(Data!$Y197,Segment!$B$5:$B$89,0))</f>
        <v>C5 4-9T - Standard and Premium</v>
      </c>
      <c r="AA197" s="6" t="s">
        <v>630</v>
      </c>
      <c r="AB197" s="6" t="s">
        <v>425</v>
      </c>
      <c r="AC197" s="24" t="s">
        <v>424</v>
      </c>
      <c r="AD197" s="24" t="s">
        <v>424</v>
      </c>
      <c r="AE197" s="6" t="s">
        <v>632</v>
      </c>
      <c r="AF197" s="6" t="s">
        <v>641</v>
      </c>
      <c r="AG197" s="6">
        <v>196.0</v>
      </c>
      <c r="AH197" s="6">
        <f>COUNTIFS(Data!$B$3:$B$305,Data!$B197)</f>
        <v>1</v>
      </c>
      <c r="AI197" s="6" t="str">
        <f>LEFT(Data!$B197,3)</f>
        <v>029</v>
      </c>
      <c r="AJ197" s="6" t="str">
        <f>IF(Data!$D197="Class 5 BT","BT",
     IF(OR(Data!$J197="Hangcha",Data!$J197="Ruyi",Data!$J197="Maximal",Data!$J197="Shanghai",Data!$J197="Staxx"),"Low",
     "Std"))</f>
        <v>Std</v>
      </c>
      <c r="AK197" s="6"/>
      <c r="AL197" s="6" t="str">
        <f>IF(Data!$AK197&lt;&gt;"",Data!$AK197,Data!$AJ197)</f>
        <v>Std</v>
      </c>
    </row>
    <row r="198" ht="12.0" customHeight="1">
      <c r="A198" s="6" t="s">
        <v>1146</v>
      </c>
      <c r="B198" s="25" t="s">
        <v>397</v>
      </c>
      <c r="C198" s="6" t="s">
        <v>393</v>
      </c>
      <c r="D198" s="22" t="s">
        <v>340</v>
      </c>
      <c r="E198" s="6" t="s">
        <v>623</v>
      </c>
      <c r="F198" s="6" t="s">
        <v>1147</v>
      </c>
      <c r="G198" s="23" t="str">
        <f t="array" ref="G198">INDEX(Family!$B$2:$B$69,MATCH(Data!$C198,Family!$A$2:$A$69,0))</f>
        <v>6-8 Ton ICE Pneu</v>
      </c>
      <c r="H198" s="6" t="s">
        <v>964</v>
      </c>
      <c r="I198" s="6" t="s">
        <v>964</v>
      </c>
      <c r="J198" s="6" t="s">
        <v>964</v>
      </c>
      <c r="K198" s="6" t="s">
        <v>18</v>
      </c>
      <c r="L198" s="6" t="s">
        <v>626</v>
      </c>
      <c r="M198" s="6" t="s">
        <v>299</v>
      </c>
      <c r="N198" s="6" t="s">
        <v>627</v>
      </c>
      <c r="O198" s="6" t="s">
        <v>299</v>
      </c>
      <c r="P198" s="6" t="s">
        <v>1007</v>
      </c>
      <c r="Q198" s="6" t="s">
        <v>1147</v>
      </c>
      <c r="R198" s="6" t="s">
        <v>1142</v>
      </c>
      <c r="S198" s="6" t="s">
        <v>1143</v>
      </c>
      <c r="T198" s="6" t="s">
        <v>1144</v>
      </c>
      <c r="U198" s="23" t="str">
        <f>Data!$B198&amp;" "&amp;Data!$F198</f>
        <v>878 GP60-70 VX</v>
      </c>
      <c r="V198" s="23" t="str">
        <f>Data!$U198</f>
        <v>878 GP60-70 VX</v>
      </c>
      <c r="W198" s="23" t="str">
        <f>Data!$V198</f>
        <v>878 GP60-70 VX</v>
      </c>
      <c r="X198" s="23" t="str">
        <f>Data!$W198</f>
        <v>878 GP60-70 VX</v>
      </c>
      <c r="Y198" s="6" t="str">
        <f>CONCATENATE(Data!$C198,"_",Data!$AL198)</f>
        <v>Fam 545_Std</v>
      </c>
      <c r="Z198" s="22" t="str">
        <f t="array" ref="Z198">INDEX(Segment!$C$5:$C$89,MATCH(Data!$Y198,Segment!$B$5:$B$89,0))</f>
        <v>C5 4-9T - Standard and Premium</v>
      </c>
      <c r="AA198" s="6" t="s">
        <v>630</v>
      </c>
      <c r="AB198" s="6" t="s">
        <v>425</v>
      </c>
      <c r="AC198" s="24" t="s">
        <v>424</v>
      </c>
      <c r="AD198" s="24" t="s">
        <v>424</v>
      </c>
      <c r="AE198" s="6" t="s">
        <v>632</v>
      </c>
      <c r="AF198" s="6">
        <v>0.0</v>
      </c>
      <c r="AG198" s="6">
        <v>197.0</v>
      </c>
      <c r="AH198" s="6">
        <f>COUNTIFS(Data!$B$3:$B$305,Data!$B198)</f>
        <v>1</v>
      </c>
      <c r="AI198" s="6" t="str">
        <f>LEFT(Data!$B198,3)</f>
        <v>878</v>
      </c>
      <c r="AJ198" s="6" t="str">
        <f>IF(Data!$D198="Class 5 BT","BT",
     IF(OR(Data!$J198="Hangcha",Data!$J198="Ruyi",Data!$J198="Maximal",Data!$J198="Shanghai",Data!$J198="Staxx"),"Low",
     "Std"))</f>
        <v>Std</v>
      </c>
      <c r="AK198" s="6"/>
      <c r="AL198" s="6" t="str">
        <f>IF(Data!$AK198&lt;&gt;"",Data!$AK198,Data!$AJ198)</f>
        <v>Std</v>
      </c>
    </row>
    <row r="199" ht="12.0" customHeight="1">
      <c r="A199" s="6" t="s">
        <v>1148</v>
      </c>
      <c r="B199" s="21" t="s">
        <v>307</v>
      </c>
      <c r="C199" s="6" t="s">
        <v>306</v>
      </c>
      <c r="D199" s="22" t="s">
        <v>300</v>
      </c>
      <c r="E199" s="6" t="s">
        <v>634</v>
      </c>
      <c r="F199" s="6" t="s">
        <v>1149</v>
      </c>
      <c r="G199" s="23" t="str">
        <f t="array" ref="G199">INDEX(Family!$B$2:$B$69,MATCH(Data!$C199,Family!$A$2:$A$69,0))</f>
        <v>8-9 Ton ICE Pneu</v>
      </c>
      <c r="H199" s="6" t="s">
        <v>964</v>
      </c>
      <c r="I199" s="6" t="s">
        <v>964</v>
      </c>
      <c r="J199" s="6" t="s">
        <v>964</v>
      </c>
      <c r="K199" s="6" t="s">
        <v>18</v>
      </c>
      <c r="L199" s="6" t="s">
        <v>1006</v>
      </c>
      <c r="M199" s="6" t="s">
        <v>299</v>
      </c>
      <c r="N199" s="6" t="s">
        <v>627</v>
      </c>
      <c r="O199" s="6" t="s">
        <v>299</v>
      </c>
      <c r="P199" s="6" t="s">
        <v>1007</v>
      </c>
      <c r="Q199" s="6" t="s">
        <v>1150</v>
      </c>
      <c r="R199" s="6" t="s">
        <v>1151</v>
      </c>
      <c r="S199" s="6" t="s">
        <v>1152</v>
      </c>
      <c r="T199" s="6" t="s">
        <v>1153</v>
      </c>
      <c r="U199" s="23" t="str">
        <f>Data!$B199&amp;" "&amp;Data!$F199</f>
        <v>299 H170-190FT</v>
      </c>
      <c r="V199" s="23" t="str">
        <f>Data!$U199</f>
        <v>299 H170-190FT</v>
      </c>
      <c r="W199" s="23" t="str">
        <f>Data!$V199</f>
        <v>299 H170-190FT</v>
      </c>
      <c r="X199" s="23" t="str">
        <f>Data!$W199</f>
        <v>299 H170-190FT</v>
      </c>
      <c r="Y199" s="6" t="str">
        <f>CONCATENATE(Data!$C199,"_",Data!$AL199)</f>
        <v>Fam 549_BT</v>
      </c>
      <c r="Z199" s="22" t="str">
        <f t="array" ref="Z199">INDEX(Segment!$C$5:$C$89,MATCH(Data!$Y199,Segment!$B$5:$B$89,0))</f>
        <v>Big Forklift Trucks 10-16T</v>
      </c>
      <c r="AA199" s="6" t="s">
        <v>630</v>
      </c>
      <c r="AB199" s="6" t="s">
        <v>425</v>
      </c>
      <c r="AC199" s="24" t="s">
        <v>424</v>
      </c>
      <c r="AD199" s="24" t="s">
        <v>424</v>
      </c>
      <c r="AE199" s="6" t="s">
        <v>632</v>
      </c>
      <c r="AF199" s="6">
        <v>0.0</v>
      </c>
      <c r="AG199" s="6">
        <v>198.0</v>
      </c>
      <c r="AH199" s="6">
        <f>COUNTIFS(Data!$B$3:$B$305,Data!$B199)</f>
        <v>1</v>
      </c>
      <c r="AI199" s="6" t="str">
        <f>LEFT(Data!$B199,3)</f>
        <v>299</v>
      </c>
      <c r="AJ199" s="6" t="str">
        <f>IF(Data!$D199="Class 5 BT","BT",
     IF(OR(Data!$J199="Hangcha",Data!$J199="Ruyi",Data!$J199="Maximal",Data!$J199="Shanghai",Data!$J199="Staxx"),"Low",
     "Std"))</f>
        <v>BT</v>
      </c>
      <c r="AK199" s="6"/>
      <c r="AL199" s="6" t="str">
        <f>IF(Data!$AK199&lt;&gt;"",Data!$AK199,Data!$AJ199)</f>
        <v>BT</v>
      </c>
    </row>
    <row r="200" ht="12.0" customHeight="1">
      <c r="A200" s="6" t="s">
        <v>1154</v>
      </c>
      <c r="B200" s="21" t="s">
        <v>308</v>
      </c>
      <c r="C200" s="6" t="s">
        <v>306</v>
      </c>
      <c r="D200" s="22" t="s">
        <v>300</v>
      </c>
      <c r="E200" s="6" t="s">
        <v>623</v>
      </c>
      <c r="F200" s="6" t="s">
        <v>1155</v>
      </c>
      <c r="G200" s="23" t="str">
        <f t="array" ref="G200">INDEX(Family!$B$2:$B$69,MATCH(Data!$C200,Family!$A$2:$A$69,0))</f>
        <v>8-9 Ton ICE Pneu</v>
      </c>
      <c r="H200" s="6" t="s">
        <v>964</v>
      </c>
      <c r="I200" s="6" t="s">
        <v>964</v>
      </c>
      <c r="J200" s="6" t="s">
        <v>964</v>
      </c>
      <c r="K200" s="6" t="s">
        <v>18</v>
      </c>
      <c r="L200" s="6" t="s">
        <v>1006</v>
      </c>
      <c r="M200" s="6" t="s">
        <v>299</v>
      </c>
      <c r="N200" s="6" t="s">
        <v>627</v>
      </c>
      <c r="O200" s="6" t="s">
        <v>299</v>
      </c>
      <c r="P200" s="6" t="s">
        <v>1007</v>
      </c>
      <c r="Q200" s="6" t="s">
        <v>1156</v>
      </c>
      <c r="R200" s="6" t="s">
        <v>1151</v>
      </c>
      <c r="S200" s="6" t="s">
        <v>1152</v>
      </c>
      <c r="T200" s="6" t="s">
        <v>1153</v>
      </c>
      <c r="U200" s="23" t="str">
        <f>Data!$B200&amp;" "&amp;Data!$F200</f>
        <v>909 GP170-190VX</v>
      </c>
      <c r="V200" s="23" t="str">
        <f>Data!$U200</f>
        <v>909 GP170-190VX</v>
      </c>
      <c r="W200" s="23" t="str">
        <f>Data!$V200</f>
        <v>909 GP170-190VX</v>
      </c>
      <c r="X200" s="23" t="str">
        <f>Data!$W200</f>
        <v>909 GP170-190VX</v>
      </c>
      <c r="Y200" s="6" t="str">
        <f>CONCATENATE(Data!$C200,"_",Data!$AL200)</f>
        <v>Fam 549_BT</v>
      </c>
      <c r="Z200" s="22" t="str">
        <f t="array" ref="Z200">INDEX(Segment!$C$5:$C$89,MATCH(Data!$Y200,Segment!$B$5:$B$89,0))</f>
        <v>Big Forklift Trucks 10-16T</v>
      </c>
      <c r="AA200" s="6" t="s">
        <v>630</v>
      </c>
      <c r="AB200" s="6" t="s">
        <v>425</v>
      </c>
      <c r="AC200" s="24" t="s">
        <v>424</v>
      </c>
      <c r="AD200" s="24" t="s">
        <v>424</v>
      </c>
      <c r="AE200" s="6" t="s">
        <v>632</v>
      </c>
      <c r="AF200" s="6">
        <v>0.0</v>
      </c>
      <c r="AG200" s="6">
        <v>199.0</v>
      </c>
      <c r="AH200" s="6">
        <f>COUNTIFS(Data!$B$3:$B$305,Data!$B200)</f>
        <v>1</v>
      </c>
      <c r="AI200" s="6" t="str">
        <f>LEFT(Data!$B200,3)</f>
        <v>909</v>
      </c>
      <c r="AJ200" s="6" t="str">
        <f>IF(Data!$D200="Class 5 BT","BT",
     IF(OR(Data!$J200="Hangcha",Data!$J200="Ruyi",Data!$J200="Maximal",Data!$J200="Shanghai",Data!$J200="Staxx"),"Low",
     "Std"))</f>
        <v>BT</v>
      </c>
      <c r="AK200" s="6"/>
      <c r="AL200" s="6" t="str">
        <f>IF(Data!$AK200&lt;&gt;"",Data!$AK200,Data!$AJ200)</f>
        <v>BT</v>
      </c>
    </row>
    <row r="201" ht="12.0" customHeight="1">
      <c r="A201" s="6" t="s">
        <v>1157</v>
      </c>
      <c r="B201" s="25" t="s">
        <v>344</v>
      </c>
      <c r="C201" s="6" t="s">
        <v>341</v>
      </c>
      <c r="D201" s="22" t="s">
        <v>340</v>
      </c>
      <c r="E201" s="6" t="s">
        <v>634</v>
      </c>
      <c r="F201" s="6" t="s">
        <v>1158</v>
      </c>
      <c r="G201" s="23" t="str">
        <f t="array" ref="G201">INDEX(Family!$B$2:$B$69,MATCH(Data!$C201,Family!$A$2:$A$69,0))</f>
        <v>1-2 Ton ICE Pneu</v>
      </c>
      <c r="H201" s="6" t="s">
        <v>1096</v>
      </c>
      <c r="I201" s="6" t="s">
        <v>1096</v>
      </c>
      <c r="J201" s="6" t="s">
        <v>1096</v>
      </c>
      <c r="K201" s="6" t="s">
        <v>18</v>
      </c>
      <c r="L201" s="6" t="s">
        <v>626</v>
      </c>
      <c r="M201" s="6" t="s">
        <v>299</v>
      </c>
      <c r="N201" s="6" t="s">
        <v>627</v>
      </c>
      <c r="O201" s="6" t="s">
        <v>299</v>
      </c>
      <c r="P201" s="6" t="s">
        <v>1007</v>
      </c>
      <c r="Q201" s="6" t="s">
        <v>1159</v>
      </c>
      <c r="R201" s="6" t="s">
        <v>1160</v>
      </c>
      <c r="S201" s="6" t="s">
        <v>1161</v>
      </c>
      <c r="T201" s="6"/>
      <c r="U201" s="23" t="str">
        <f>Data!$B201&amp;" "&amp;Data!$F201</f>
        <v>261 UT15P-18P</v>
      </c>
      <c r="V201" s="23" t="str">
        <f>Data!$U201</f>
        <v>261 UT15P-18P</v>
      </c>
      <c r="W201" s="23" t="str">
        <f>Data!$V201</f>
        <v>261 UT15P-18P</v>
      </c>
      <c r="X201" s="23" t="str">
        <f>Data!$W201</f>
        <v>261 UT15P-18P</v>
      </c>
      <c r="Y201" s="6" t="str">
        <f>CONCATENATE(Data!$C201,"_",Data!$AL201)</f>
        <v>Fam 530_Low</v>
      </c>
      <c r="Z201" s="22" t="str">
        <f t="array" ref="Z201">INDEX(Segment!$C$5:$C$89,MATCH(Data!$Y201,Segment!$B$5:$B$89,0))</f>
        <v>C5 1-3.5T - Low Intensity</v>
      </c>
      <c r="AA201" s="6" t="s">
        <v>630</v>
      </c>
      <c r="AB201" s="6" t="s">
        <v>416</v>
      </c>
      <c r="AC201" s="24" t="s">
        <v>415</v>
      </c>
      <c r="AD201" s="24" t="s">
        <v>631</v>
      </c>
      <c r="AE201" s="6" t="s">
        <v>632</v>
      </c>
      <c r="AF201" s="6" t="s">
        <v>641</v>
      </c>
      <c r="AG201" s="6">
        <v>200.0</v>
      </c>
      <c r="AH201" s="6">
        <f>COUNTIFS(Data!$B$3:$B$305,Data!$B201)</f>
        <v>1</v>
      </c>
      <c r="AI201" s="6" t="str">
        <f>LEFT(Data!$B201,3)</f>
        <v>261</v>
      </c>
      <c r="AJ201" s="6" t="str">
        <f>IF(Data!$D201="Class 5 BT","BT",
     IF(OR(Data!$J201="Hangcha",Data!$J201="Ruyi",Data!$J201="Maximal",Data!$J201="Shanghai",Data!$J201="Staxx"),"Low",
     "Std"))</f>
        <v>Low</v>
      </c>
      <c r="AK201" s="6"/>
      <c r="AL201" s="6" t="str">
        <f>IF(Data!$AK201&lt;&gt;"",Data!$AK201,Data!$AJ201)</f>
        <v>Low</v>
      </c>
    </row>
    <row r="202" ht="12.0" customHeight="1">
      <c r="A202" s="6" t="s">
        <v>1162</v>
      </c>
      <c r="B202" s="25" t="s">
        <v>81</v>
      </c>
      <c r="C202" s="6" t="s">
        <v>78</v>
      </c>
      <c r="D202" s="22" t="s">
        <v>19</v>
      </c>
      <c r="E202" s="6" t="s">
        <v>634</v>
      </c>
      <c r="F202" s="6" t="s">
        <v>716</v>
      </c>
      <c r="G202" s="23" t="str">
        <f t="array" ref="G202">INDEX(Family!$B$2:$B$69,MATCH(Data!$C202,Family!$A$2:$A$69,0))</f>
        <v>3.5-5.5 Ton Elect DBB</v>
      </c>
      <c r="H202" s="6" t="s">
        <v>688</v>
      </c>
      <c r="I202" s="6" t="s">
        <v>688</v>
      </c>
      <c r="J202" s="6" t="s">
        <v>688</v>
      </c>
      <c r="K202" s="6" t="s">
        <v>18</v>
      </c>
      <c r="L202" s="6" t="s">
        <v>626</v>
      </c>
      <c r="M202" s="6" t="s">
        <v>19</v>
      </c>
      <c r="N202" s="6" t="s">
        <v>627</v>
      </c>
      <c r="O202" s="6" t="s">
        <v>19</v>
      </c>
      <c r="P202" s="6" t="s">
        <v>628</v>
      </c>
      <c r="Q202" s="6" t="s">
        <v>1163</v>
      </c>
      <c r="R202" s="6" t="s">
        <v>1164</v>
      </c>
      <c r="S202" s="6" t="s">
        <v>1165</v>
      </c>
      <c r="T202" s="6" t="s">
        <v>1166</v>
      </c>
      <c r="U202" s="23" t="str">
        <f>Data!$B202&amp;" "&amp;Data!$F202</f>
        <v>970 JXN</v>
      </c>
      <c r="V202" s="23" t="str">
        <f>Data!$U202</f>
        <v>970 JXN</v>
      </c>
      <c r="W202" s="23" t="str">
        <f>Data!$V202</f>
        <v>970 JXN</v>
      </c>
      <c r="X202" s="23" t="str">
        <f>Data!$W202</f>
        <v>970 JXN</v>
      </c>
      <c r="Y202" s="6" t="str">
        <f>CONCATENATE(Data!$C202,"_",Data!$AL202)</f>
        <v>Fam 185_Std</v>
      </c>
      <c r="Z202" s="22" t="str">
        <f t="array" ref="Z202">INDEX(Segment!$C$5:$C$89,MATCH(Data!$Y202,Segment!$B$5:$B$89,0))</f>
        <v>C1 4-9T - Standard and Premium</v>
      </c>
      <c r="AA202" s="6" t="s">
        <v>630</v>
      </c>
      <c r="AB202" s="6" t="s">
        <v>421</v>
      </c>
      <c r="AC202" s="24" t="s">
        <v>420</v>
      </c>
      <c r="AD202" s="24" t="s">
        <v>631</v>
      </c>
      <c r="AE202" s="6" t="s">
        <v>632</v>
      </c>
      <c r="AF202" s="6">
        <v>0.0</v>
      </c>
      <c r="AG202" s="6">
        <v>201.0</v>
      </c>
      <c r="AH202" s="6">
        <f>COUNTIFS(Data!$B$3:$B$305,Data!$B202)</f>
        <v>1</v>
      </c>
      <c r="AI202" s="6" t="str">
        <f>LEFT(Data!$B202,3)</f>
        <v>970</v>
      </c>
      <c r="AJ202" s="6" t="str">
        <f>IF(Data!$D202="Class 5 BT","BT",
     IF(OR(Data!$J202="Hangcha",Data!$J202="Ruyi",Data!$J202="Maximal",Data!$J202="Shanghai",Data!$J202="Staxx"),"Low",
     "Std"))</f>
        <v>Std</v>
      </c>
      <c r="AK202" s="6"/>
      <c r="AL202" s="6" t="str">
        <f>IF(Data!$AK202&lt;&gt;"",Data!$AK202,Data!$AJ202)</f>
        <v>Std</v>
      </c>
    </row>
    <row r="203" ht="12.0" customHeight="1">
      <c r="A203" s="6" t="s">
        <v>721</v>
      </c>
      <c r="B203" s="25" t="s">
        <v>82</v>
      </c>
      <c r="C203" s="6" t="s">
        <v>78</v>
      </c>
      <c r="D203" s="22" t="s">
        <v>19</v>
      </c>
      <c r="E203" s="6" t="s">
        <v>623</v>
      </c>
      <c r="F203" s="6" t="s">
        <v>1167</v>
      </c>
      <c r="G203" s="23" t="str">
        <f t="array" ref="G203">INDEX(Family!$B$2:$B$69,MATCH(Data!$C203,Family!$A$2:$A$69,0))</f>
        <v>3.5-5.5 Ton Elect DBB</v>
      </c>
      <c r="H203" s="6" t="s">
        <v>688</v>
      </c>
      <c r="I203" s="6" t="s">
        <v>688</v>
      </c>
      <c r="J203" s="6" t="s">
        <v>688</v>
      </c>
      <c r="K203" s="6" t="s">
        <v>18</v>
      </c>
      <c r="L203" s="6" t="s">
        <v>626</v>
      </c>
      <c r="M203" s="6" t="s">
        <v>19</v>
      </c>
      <c r="N203" s="6" t="s">
        <v>627</v>
      </c>
      <c r="O203" s="6" t="s">
        <v>19</v>
      </c>
      <c r="P203" s="6" t="s">
        <v>628</v>
      </c>
      <c r="Q203" s="6" t="s">
        <v>1168</v>
      </c>
      <c r="R203" s="6" t="s">
        <v>1164</v>
      </c>
      <c r="S203" s="6" t="s">
        <v>1165</v>
      </c>
      <c r="T203" s="6" t="s">
        <v>1166</v>
      </c>
      <c r="U203" s="23" t="str">
        <f>Data!$B203&amp;" "&amp;Data!$F203</f>
        <v>985 ERP-VF</v>
      </c>
      <c r="V203" s="23" t="str">
        <f>Data!$U203</f>
        <v>985 ERP-VF</v>
      </c>
      <c r="W203" s="23" t="str">
        <f>Data!$V203</f>
        <v>985 ERP-VF</v>
      </c>
      <c r="X203" s="23" t="str">
        <f>Data!$W203</f>
        <v>985 ERP-VF</v>
      </c>
      <c r="Y203" s="6" t="str">
        <f>CONCATENATE(Data!$C203,"_",Data!$AL203)</f>
        <v>Fam 185_Std</v>
      </c>
      <c r="Z203" s="22" t="str">
        <f t="array" ref="Z203">INDEX(Segment!$C$5:$C$89,MATCH(Data!$Y203,Segment!$B$5:$B$89,0))</f>
        <v>C1 4-9T - Standard and Premium</v>
      </c>
      <c r="AA203" s="6" t="s">
        <v>630</v>
      </c>
      <c r="AB203" s="6" t="s">
        <v>421</v>
      </c>
      <c r="AC203" s="24" t="s">
        <v>420</v>
      </c>
      <c r="AD203" s="24" t="s">
        <v>631</v>
      </c>
      <c r="AE203" s="6" t="s">
        <v>632</v>
      </c>
      <c r="AF203" s="6">
        <v>0.0</v>
      </c>
      <c r="AG203" s="6">
        <v>202.0</v>
      </c>
      <c r="AH203" s="6">
        <f>COUNTIFS(Data!$B$3:$B$305,Data!$B203)</f>
        <v>1</v>
      </c>
      <c r="AI203" s="6" t="str">
        <f>LEFT(Data!$B203,3)</f>
        <v>985</v>
      </c>
      <c r="AJ203" s="6" t="str">
        <f>IF(Data!$D203="Class 5 BT","BT",
     IF(OR(Data!$J203="Hangcha",Data!$J203="Ruyi",Data!$J203="Maximal",Data!$J203="Shanghai",Data!$J203="Staxx"),"Low",
     "Std"))</f>
        <v>Std</v>
      </c>
      <c r="AK203" s="6"/>
      <c r="AL203" s="6" t="str">
        <f>IF(Data!$AK203&lt;&gt;"",Data!$AK203,Data!$AJ203)</f>
        <v>Std</v>
      </c>
    </row>
    <row r="204" ht="12.0" customHeight="1">
      <c r="A204" s="6" t="s">
        <v>1169</v>
      </c>
      <c r="B204" s="25" t="s">
        <v>345</v>
      </c>
      <c r="C204" s="6" t="s">
        <v>341</v>
      </c>
      <c r="D204" s="22" t="s">
        <v>340</v>
      </c>
      <c r="E204" s="6" t="s">
        <v>623</v>
      </c>
      <c r="F204" s="6" t="s">
        <v>1158</v>
      </c>
      <c r="G204" s="23" t="str">
        <f t="array" ref="G204">INDEX(Family!$B$2:$B$69,MATCH(Data!$C204,Family!$A$2:$A$69,0))</f>
        <v>1-2 Ton ICE Pneu</v>
      </c>
      <c r="H204" s="6" t="s">
        <v>1096</v>
      </c>
      <c r="I204" s="6" t="s">
        <v>1096</v>
      </c>
      <c r="J204" s="6" t="s">
        <v>1096</v>
      </c>
      <c r="K204" s="6" t="s">
        <v>18</v>
      </c>
      <c r="L204" s="6" t="s">
        <v>626</v>
      </c>
      <c r="M204" s="6" t="s">
        <v>299</v>
      </c>
      <c r="N204" s="6" t="s">
        <v>627</v>
      </c>
      <c r="O204" s="6" t="s">
        <v>299</v>
      </c>
      <c r="P204" s="6" t="s">
        <v>1007</v>
      </c>
      <c r="Q204" s="6" t="s">
        <v>1170</v>
      </c>
      <c r="R204" s="6" t="s">
        <v>1160</v>
      </c>
      <c r="S204" s="6"/>
      <c r="T204" s="6" t="s">
        <v>1171</v>
      </c>
      <c r="U204" s="23" t="str">
        <f>Data!$B204&amp;" "&amp;Data!$F204</f>
        <v>266 UT15P-18P</v>
      </c>
      <c r="V204" s="23" t="str">
        <f>Data!$U204</f>
        <v>266 UT15P-18P</v>
      </c>
      <c r="W204" s="23" t="str">
        <f>Data!$V204</f>
        <v>266 UT15P-18P</v>
      </c>
      <c r="X204" s="23" t="str">
        <f>Data!$W204</f>
        <v>266 UT15P-18P</v>
      </c>
      <c r="Y204" s="6" t="str">
        <f>CONCATENATE(Data!$C204,"_",Data!$AL204)</f>
        <v>Fam 530_Low</v>
      </c>
      <c r="Z204" s="22" t="str">
        <f t="array" ref="Z204">INDEX(Segment!$C$5:$C$89,MATCH(Data!$Y204,Segment!$B$5:$B$89,0))</f>
        <v>C5 1-3.5T - Low Intensity</v>
      </c>
      <c r="AA204" s="6" t="s">
        <v>630</v>
      </c>
      <c r="AB204" s="6" t="s">
        <v>416</v>
      </c>
      <c r="AC204" s="24" t="s">
        <v>415</v>
      </c>
      <c r="AD204" s="24" t="s">
        <v>631</v>
      </c>
      <c r="AE204" s="6" t="s">
        <v>632</v>
      </c>
      <c r="AF204" s="6" t="s">
        <v>641</v>
      </c>
      <c r="AG204" s="6">
        <v>203.0</v>
      </c>
      <c r="AH204" s="6">
        <f>COUNTIFS(Data!$B$3:$B$305,Data!$B204)</f>
        <v>1</v>
      </c>
      <c r="AI204" s="6" t="str">
        <f>LEFT(Data!$B204,3)</f>
        <v>266</v>
      </c>
      <c r="AJ204" s="6" t="str">
        <f>IF(Data!$D204="Class 5 BT","BT",
     IF(OR(Data!$J204="Hangcha",Data!$J204="Ruyi",Data!$J204="Maximal",Data!$J204="Shanghai",Data!$J204="Staxx"),"Low",
     "Std"))</f>
        <v>Low</v>
      </c>
      <c r="AK204" s="6"/>
      <c r="AL204" s="6" t="str">
        <f>IF(Data!$AK204&lt;&gt;"",Data!$AK204,Data!$AJ204)</f>
        <v>Low</v>
      </c>
    </row>
    <row r="205" ht="12.0" customHeight="1">
      <c r="A205" s="6" t="s">
        <v>1172</v>
      </c>
      <c r="B205" s="21" t="s">
        <v>111</v>
      </c>
      <c r="C205" s="6" t="s">
        <v>109</v>
      </c>
      <c r="D205" s="22" t="s">
        <v>86</v>
      </c>
      <c r="E205" s="6" t="s">
        <v>634</v>
      </c>
      <c r="F205" s="6" t="s">
        <v>1172</v>
      </c>
      <c r="G205" s="23" t="str">
        <f t="array" ref="G205">INDEX(Family!$B$2:$B$69,MATCH(Data!$C205,Family!$A$2:$A$69,0))</f>
        <v>NA  Prem Ord Picker</v>
      </c>
      <c r="H205" s="6" t="s">
        <v>636</v>
      </c>
      <c r="I205" s="6" t="s">
        <v>636</v>
      </c>
      <c r="J205" s="6" t="s">
        <v>636</v>
      </c>
      <c r="K205" s="6" t="s">
        <v>18</v>
      </c>
      <c r="L205" s="6" t="s">
        <v>695</v>
      </c>
      <c r="M205" s="6" t="s">
        <v>86</v>
      </c>
      <c r="N205" s="6" t="s">
        <v>627</v>
      </c>
      <c r="O205" s="6" t="s">
        <v>86</v>
      </c>
      <c r="P205" s="6" t="s">
        <v>742</v>
      </c>
      <c r="Q205" s="6"/>
      <c r="R205" s="6" t="s">
        <v>779</v>
      </c>
      <c r="S205" s="6" t="s">
        <v>780</v>
      </c>
      <c r="T205" s="6" t="s">
        <v>781</v>
      </c>
      <c r="U205" s="23" t="str">
        <f>Data!$B205&amp;" "&amp;Data!$F205</f>
        <v>169 R30XMF3</v>
      </c>
      <c r="V205" s="23" t="str">
        <f>Data!$U205</f>
        <v>169 R30XMF3</v>
      </c>
      <c r="W205" s="23" t="str">
        <f>Data!$V205</f>
        <v>169 R30XMF3</v>
      </c>
      <c r="X205" s="23" t="str">
        <f>Data!$W205</f>
        <v>169 R30XMF3</v>
      </c>
      <c r="Y205" s="6" t="str">
        <f>CONCATENATE(Data!$C205,"_",Data!$AL205)</f>
        <v>Fam 230_Std</v>
      </c>
      <c r="Z205" s="22" t="str">
        <f t="array" ref="Z205">INDEX(Segment!$C$5:$C$89,MATCH(Data!$Y205,Segment!$B$5:$B$89,0))</f>
        <v>C2 - Standard and Premium</v>
      </c>
      <c r="AA205" s="6" t="s">
        <v>630</v>
      </c>
      <c r="AB205" s="6" t="s">
        <v>438</v>
      </c>
      <c r="AC205" s="24" t="s">
        <v>437</v>
      </c>
      <c r="AD205" s="24" t="s">
        <v>437</v>
      </c>
      <c r="AE205" s="6" t="s">
        <v>632</v>
      </c>
      <c r="AF205" s="6">
        <v>0.0</v>
      </c>
      <c r="AG205" s="6">
        <v>204.0</v>
      </c>
      <c r="AH205" s="6">
        <f>COUNTIFS(Data!$B$3:$B$305,Data!$B205)</f>
        <v>1</v>
      </c>
      <c r="AI205" s="6" t="str">
        <f>LEFT(Data!$B205,3)</f>
        <v>169</v>
      </c>
      <c r="AJ205" s="6" t="str">
        <f>IF(Data!$D205="Class 5 BT","BT",
     IF(OR(Data!$J205="Hangcha",Data!$J205="Ruyi",Data!$J205="Maximal",Data!$J205="Shanghai",Data!$J205="Staxx"),"Low",
     "Std"))</f>
        <v>Std</v>
      </c>
      <c r="AK205" s="6"/>
      <c r="AL205" s="6" t="str">
        <f>IF(Data!$AK205&lt;&gt;"",Data!$AK205,Data!$AJ205)</f>
        <v>Std</v>
      </c>
    </row>
    <row r="206" ht="12.0" customHeight="1">
      <c r="A206" s="27" t="s">
        <v>1172</v>
      </c>
      <c r="B206" s="21" t="s">
        <v>112</v>
      </c>
      <c r="C206" s="6" t="s">
        <v>109</v>
      </c>
      <c r="D206" s="22" t="s">
        <v>86</v>
      </c>
      <c r="E206" s="6" t="s">
        <v>634</v>
      </c>
      <c r="F206" s="27" t="s">
        <v>1172</v>
      </c>
      <c r="G206" s="23" t="str">
        <f t="array" ref="G206">INDEX(Family!$B$2:$B$69,MATCH(Data!$C206,Family!$A$2:$A$69,0))</f>
        <v>NA  Prem Ord Picker</v>
      </c>
      <c r="H206" s="6" t="s">
        <v>636</v>
      </c>
      <c r="I206" s="6" t="s">
        <v>636</v>
      </c>
      <c r="J206" s="6" t="s">
        <v>636</v>
      </c>
      <c r="K206" s="6" t="s">
        <v>18</v>
      </c>
      <c r="L206" s="6" t="s">
        <v>695</v>
      </c>
      <c r="M206" s="6" t="s">
        <v>86</v>
      </c>
      <c r="N206" s="6" t="s">
        <v>627</v>
      </c>
      <c r="O206" s="6" t="s">
        <v>86</v>
      </c>
      <c r="P206" s="6" t="s">
        <v>742</v>
      </c>
      <c r="Q206" s="6"/>
      <c r="R206" s="6" t="s">
        <v>779</v>
      </c>
      <c r="S206" s="6" t="s">
        <v>780</v>
      </c>
      <c r="T206" s="6" t="s">
        <v>781</v>
      </c>
      <c r="U206" s="23" t="str">
        <f>Data!$B206&amp;" "&amp;Data!$F206</f>
        <v>185 R30XMF3</v>
      </c>
      <c r="V206" s="23" t="str">
        <f>Data!$U206</f>
        <v>185 R30XMF3</v>
      </c>
      <c r="W206" s="23" t="str">
        <f>Data!$V206</f>
        <v>185 R30XMF3</v>
      </c>
      <c r="X206" s="23" t="str">
        <f>Data!$W206</f>
        <v>185 R30XMF3</v>
      </c>
      <c r="Y206" s="6" t="str">
        <f>CONCATENATE(Data!$C206,"_",Data!$AL206)</f>
        <v>Fam 230_Std</v>
      </c>
      <c r="Z206" s="22" t="str">
        <f t="array" ref="Z206">INDEX(Segment!$C$5:$C$89,MATCH(Data!$Y206,Segment!$B$5:$B$89,0))</f>
        <v>C2 - Standard and Premium</v>
      </c>
      <c r="AA206" s="6" t="s">
        <v>630</v>
      </c>
      <c r="AB206" s="6" t="s">
        <v>438</v>
      </c>
      <c r="AC206" s="24" t="s">
        <v>437</v>
      </c>
      <c r="AD206" s="24" t="s">
        <v>437</v>
      </c>
      <c r="AE206" s="6" t="s">
        <v>632</v>
      </c>
      <c r="AF206" s="6">
        <v>0.0</v>
      </c>
      <c r="AG206" s="6">
        <v>205.0</v>
      </c>
      <c r="AH206" s="6">
        <f>COUNTIFS(Data!$B$3:$B$305,Data!$B206)</f>
        <v>1</v>
      </c>
      <c r="AI206" s="6" t="str">
        <f>LEFT(Data!$B206,3)</f>
        <v>185</v>
      </c>
      <c r="AJ206" s="6" t="str">
        <f>IF(Data!$D206="Class 5 BT","BT",
     IF(OR(Data!$J206="Hangcha",Data!$J206="Ruyi",Data!$J206="Maximal",Data!$J206="Shanghai",Data!$J206="Staxx"),"Low",
     "Std"))</f>
        <v>Std</v>
      </c>
      <c r="AK206" s="6"/>
      <c r="AL206" s="6" t="str">
        <f>IF(Data!$AK206&lt;&gt;"",Data!$AK206,Data!$AJ206)</f>
        <v>Std</v>
      </c>
    </row>
    <row r="207" ht="12.0" customHeight="1">
      <c r="A207" s="27" t="s">
        <v>1173</v>
      </c>
      <c r="B207" s="21" t="s">
        <v>113</v>
      </c>
      <c r="C207" s="6" t="s">
        <v>109</v>
      </c>
      <c r="D207" s="22" t="s">
        <v>86</v>
      </c>
      <c r="E207" s="6" t="s">
        <v>634</v>
      </c>
      <c r="F207" s="27" t="s">
        <v>1173</v>
      </c>
      <c r="G207" s="23" t="str">
        <f t="array" ref="G207">INDEX(Family!$B$2:$B$69,MATCH(Data!$C207,Family!$A$2:$A$69,0))</f>
        <v>NA  Prem Ord Picker</v>
      </c>
      <c r="H207" s="6" t="s">
        <v>636</v>
      </c>
      <c r="I207" s="6" t="s">
        <v>636</v>
      </c>
      <c r="J207" s="6" t="s">
        <v>636</v>
      </c>
      <c r="K207" s="6" t="s">
        <v>18</v>
      </c>
      <c r="L207" s="6" t="s">
        <v>695</v>
      </c>
      <c r="M207" s="6" t="s">
        <v>86</v>
      </c>
      <c r="N207" s="6" t="s">
        <v>627</v>
      </c>
      <c r="O207" s="6" t="s">
        <v>86</v>
      </c>
      <c r="P207" s="6" t="s">
        <v>742</v>
      </c>
      <c r="Q207" s="6"/>
      <c r="R207" s="6" t="s">
        <v>779</v>
      </c>
      <c r="S207" s="6" t="s">
        <v>780</v>
      </c>
      <c r="T207" s="6" t="s">
        <v>781</v>
      </c>
      <c r="U207" s="23" t="str">
        <f>Data!$B207&amp;" "&amp;Data!$F207</f>
        <v>217 N30FR</v>
      </c>
      <c r="V207" s="23" t="str">
        <f>Data!$U207</f>
        <v>217 N30FR</v>
      </c>
      <c r="W207" s="23" t="str">
        <f>Data!$V207</f>
        <v>217 N30FR</v>
      </c>
      <c r="X207" s="23" t="str">
        <f>Data!$W207</f>
        <v>217 N30FR</v>
      </c>
      <c r="Y207" s="6" t="str">
        <f>CONCATENATE(Data!$C207,"_",Data!$AL207)</f>
        <v>Fam 230_Std</v>
      </c>
      <c r="Z207" s="22" t="str">
        <f t="array" ref="Z207">INDEX(Segment!$C$5:$C$89,MATCH(Data!$Y207,Segment!$B$5:$B$89,0))</f>
        <v>C2 - Standard and Premium</v>
      </c>
      <c r="AA207" s="6" t="s">
        <v>630</v>
      </c>
      <c r="AB207" s="6" t="s">
        <v>438</v>
      </c>
      <c r="AC207" s="24" t="s">
        <v>437</v>
      </c>
      <c r="AD207" s="24" t="s">
        <v>437</v>
      </c>
      <c r="AE207" s="6" t="s">
        <v>632</v>
      </c>
      <c r="AF207" s="6" t="s">
        <v>641</v>
      </c>
      <c r="AG207" s="6">
        <v>206.0</v>
      </c>
      <c r="AH207" s="6">
        <f>COUNTIFS(Data!$B$3:$B$305,Data!$B207)</f>
        <v>1</v>
      </c>
      <c r="AI207" s="6" t="str">
        <f>LEFT(Data!$B207,3)</f>
        <v>217</v>
      </c>
      <c r="AJ207" s="6" t="str">
        <f>IF(Data!$D207="Class 5 BT","BT",
     IF(OR(Data!$J207="Hangcha",Data!$J207="Ruyi",Data!$J207="Maximal",Data!$J207="Shanghai",Data!$J207="Staxx"),"Low",
     "Std"))</f>
        <v>Std</v>
      </c>
      <c r="AK207" s="6"/>
      <c r="AL207" s="6" t="str">
        <f>IF(Data!$AK207&lt;&gt;"",Data!$AK207,Data!$AJ207)</f>
        <v>Std</v>
      </c>
    </row>
    <row r="208" ht="12.0" customHeight="1">
      <c r="A208" s="6" t="s">
        <v>1174</v>
      </c>
      <c r="B208" s="21" t="s">
        <v>166</v>
      </c>
      <c r="C208" s="6" t="s">
        <v>163</v>
      </c>
      <c r="D208" s="22" t="s">
        <v>150</v>
      </c>
      <c r="E208" s="6" t="s">
        <v>634</v>
      </c>
      <c r="F208" s="6" t="s">
        <v>1174</v>
      </c>
      <c r="G208" s="23" t="str">
        <f t="array" ref="G208">INDEX(Family!$B$2:$B$69,MATCH(Data!$C208,Family!$A$2:$A$69,0))</f>
        <v>1-2 Ton MH LL Wlk UT</v>
      </c>
      <c r="H208" s="6" t="s">
        <v>1096</v>
      </c>
      <c r="I208" s="6" t="s">
        <v>1096</v>
      </c>
      <c r="J208" s="6" t="s">
        <v>1096</v>
      </c>
      <c r="K208" s="6" t="s">
        <v>18</v>
      </c>
      <c r="L208" s="6" t="s">
        <v>695</v>
      </c>
      <c r="M208" s="6" t="s">
        <v>150</v>
      </c>
      <c r="N208" s="6" t="s">
        <v>627</v>
      </c>
      <c r="O208" s="6" t="s">
        <v>150</v>
      </c>
      <c r="P208" s="6" t="s">
        <v>824</v>
      </c>
      <c r="Q208" s="6"/>
      <c r="R208" s="6" t="s">
        <v>908</v>
      </c>
      <c r="S208" s="6"/>
      <c r="T208" s="6"/>
      <c r="U208" s="23" t="str">
        <f>Data!$B208&amp;" "&amp;Data!$F208</f>
        <v>290 P2.0</v>
      </c>
      <c r="V208" s="23" t="str">
        <f>Data!$U208</f>
        <v>290 P2.0</v>
      </c>
      <c r="W208" s="23" t="str">
        <f>Data!$V208</f>
        <v>290 P2.0</v>
      </c>
      <c r="X208" s="23" t="str">
        <f>Data!$W208</f>
        <v>290 P2.0</v>
      </c>
      <c r="Y208" s="6" t="str">
        <f>CONCATENATE(Data!$C208,"_",Data!$AL208)</f>
        <v>Fam 312_Low</v>
      </c>
      <c r="Z208" s="22" t="str">
        <f t="array" ref="Z208">INDEX(Segment!$C$5:$C$89,MATCH(Data!$Y208,Segment!$B$5:$B$89,0))</f>
        <v>C3 - Low Intensity</v>
      </c>
      <c r="AA208" s="6" t="s">
        <v>630</v>
      </c>
      <c r="AB208" s="6" t="s">
        <v>434</v>
      </c>
      <c r="AC208" s="24" t="s">
        <v>433</v>
      </c>
      <c r="AD208" s="24" t="s">
        <v>433</v>
      </c>
      <c r="AE208" s="6" t="s">
        <v>632</v>
      </c>
      <c r="AF208" s="6" t="s">
        <v>641</v>
      </c>
      <c r="AG208" s="6">
        <v>207.0</v>
      </c>
      <c r="AH208" s="6">
        <f>COUNTIFS(Data!$B$3:$B$305,Data!$B208)</f>
        <v>1</v>
      </c>
      <c r="AI208" s="6" t="str">
        <f>LEFT(Data!$B208,3)</f>
        <v>290</v>
      </c>
      <c r="AJ208" s="6" t="str">
        <f>IF(Data!$D208="Class 5 BT","BT",
     IF(OR(Data!$J208="Hangcha",Data!$J208="Ruyi",Data!$J208="Maximal",Data!$J208="Shanghai",Data!$J208="Staxx"),"Low",
     "Std"))</f>
        <v>Low</v>
      </c>
      <c r="AK208" s="6"/>
      <c r="AL208" s="6" t="str">
        <f>IF(Data!$AK208&lt;&gt;"",Data!$AK208,Data!$AJ208)</f>
        <v>Low</v>
      </c>
    </row>
    <row r="209" ht="12.0" customHeight="1">
      <c r="A209" s="6" t="s">
        <v>1175</v>
      </c>
      <c r="B209" s="21" t="s">
        <v>164</v>
      </c>
      <c r="C209" s="6" t="s">
        <v>163</v>
      </c>
      <c r="D209" s="22" t="s">
        <v>150</v>
      </c>
      <c r="E209" s="6" t="s">
        <v>623</v>
      </c>
      <c r="F209" s="6" t="s">
        <v>1175</v>
      </c>
      <c r="G209" s="23" t="str">
        <f t="array" ref="G209">INDEX(Family!$B$2:$B$69,MATCH(Data!$C209,Family!$A$2:$A$69,0))</f>
        <v>1-2 Ton MH LL Wlk UT</v>
      </c>
      <c r="H209" s="6" t="s">
        <v>1096</v>
      </c>
      <c r="I209" s="6" t="s">
        <v>1096</v>
      </c>
      <c r="J209" s="6" t="s">
        <v>1096</v>
      </c>
      <c r="K209" s="6" t="s">
        <v>18</v>
      </c>
      <c r="L209" s="6" t="s">
        <v>695</v>
      </c>
      <c r="M209" s="6" t="s">
        <v>150</v>
      </c>
      <c r="N209" s="6" t="s">
        <v>627</v>
      </c>
      <c r="O209" s="6" t="s">
        <v>150</v>
      </c>
      <c r="P209" s="6" t="s">
        <v>824</v>
      </c>
      <c r="Q209" s="6"/>
      <c r="R209" s="6" t="s">
        <v>908</v>
      </c>
      <c r="S209" s="6"/>
      <c r="T209" s="6"/>
      <c r="U209" s="23" t="str">
        <f>Data!$B209&amp;" "&amp;Data!$F209</f>
        <v>249 MP20</v>
      </c>
      <c r="V209" s="23" t="str">
        <f>Data!$U209</f>
        <v>249 MP20</v>
      </c>
      <c r="W209" s="23" t="str">
        <f>Data!$V209</f>
        <v>249 MP20</v>
      </c>
      <c r="X209" s="23" t="str">
        <f>Data!$W209</f>
        <v>249 MP20</v>
      </c>
      <c r="Y209" s="6" t="str">
        <f>CONCATENATE(Data!$C209,"_",Data!$AL209)</f>
        <v>Fam 312_Low</v>
      </c>
      <c r="Z209" s="22" t="str">
        <f t="array" ref="Z209">INDEX(Segment!$C$5:$C$89,MATCH(Data!$Y209,Segment!$B$5:$B$89,0))</f>
        <v>C3 - Low Intensity</v>
      </c>
      <c r="AA209" s="6" t="s">
        <v>630</v>
      </c>
      <c r="AB209" s="6" t="s">
        <v>434</v>
      </c>
      <c r="AC209" s="24" t="s">
        <v>433</v>
      </c>
      <c r="AD209" s="24" t="s">
        <v>433</v>
      </c>
      <c r="AE209" s="6" t="s">
        <v>632</v>
      </c>
      <c r="AF209" s="6" t="s">
        <v>641</v>
      </c>
      <c r="AG209" s="6">
        <v>208.0</v>
      </c>
      <c r="AH209" s="6">
        <f>COUNTIFS(Data!$B$3:$B$305,Data!$B209)</f>
        <v>1</v>
      </c>
      <c r="AI209" s="6" t="str">
        <f>LEFT(Data!$B209,3)</f>
        <v>249</v>
      </c>
      <c r="AJ209" s="6" t="str">
        <f>IF(Data!$D209="Class 5 BT","BT",
     IF(OR(Data!$J209="Hangcha",Data!$J209="Ruyi",Data!$J209="Maximal",Data!$J209="Shanghai",Data!$J209="Staxx"),"Low",
     "Std"))</f>
        <v>Low</v>
      </c>
      <c r="AK209" s="6"/>
      <c r="AL209" s="6" t="str">
        <f>IF(Data!$AK209&lt;&gt;"",Data!$AK209,Data!$AJ209)</f>
        <v>Low</v>
      </c>
    </row>
    <row r="210" ht="12.0" customHeight="1">
      <c r="A210" s="6" t="s">
        <v>1176</v>
      </c>
      <c r="B210" s="25" t="s">
        <v>117</v>
      </c>
      <c r="C210" s="6" t="s">
        <v>109</v>
      </c>
      <c r="D210" s="22" t="s">
        <v>86</v>
      </c>
      <c r="E210" s="6" t="s">
        <v>623</v>
      </c>
      <c r="F210" s="6" t="s">
        <v>1176</v>
      </c>
      <c r="G210" s="23" t="str">
        <f t="array" ref="G210">INDEX(Family!$B$2:$B$69,MATCH(Data!$C210,Family!$A$2:$A$69,0))</f>
        <v>NA  Prem Ord Picker</v>
      </c>
      <c r="H210" s="6" t="s">
        <v>636</v>
      </c>
      <c r="I210" s="6" t="s">
        <v>636</v>
      </c>
      <c r="J210" s="6" t="s">
        <v>636</v>
      </c>
      <c r="K210" s="6" t="s">
        <v>18</v>
      </c>
      <c r="L210" s="6" t="s">
        <v>695</v>
      </c>
      <c r="M210" s="6" t="s">
        <v>86</v>
      </c>
      <c r="N210" s="6" t="s">
        <v>627</v>
      </c>
      <c r="O210" s="6" t="s">
        <v>86</v>
      </c>
      <c r="P210" s="6" t="s">
        <v>742</v>
      </c>
      <c r="Q210" s="6"/>
      <c r="R210" s="6" t="s">
        <v>779</v>
      </c>
      <c r="S210" s="6"/>
      <c r="T210" s="6"/>
      <c r="U210" s="23" t="str">
        <f>Data!$B210&amp;" "&amp;Data!$F210</f>
        <v>497 FS030BF</v>
      </c>
      <c r="V210" s="23" t="str">
        <f>Data!$U210</f>
        <v>497 FS030BF</v>
      </c>
      <c r="W210" s="23" t="str">
        <f>Data!$V210</f>
        <v>497 FS030BF</v>
      </c>
      <c r="X210" s="23" t="str">
        <f>Data!$W210</f>
        <v>497 FS030BF</v>
      </c>
      <c r="Y210" s="6" t="str">
        <f>CONCATENATE(Data!$C210,"_",Data!$AL210)</f>
        <v>Fam 230_Std</v>
      </c>
      <c r="Z210" s="22" t="str">
        <f t="array" ref="Z210">INDEX(Segment!$C$5:$C$89,MATCH(Data!$Y210,Segment!$B$5:$B$89,0))</f>
        <v>C2 - Standard and Premium</v>
      </c>
      <c r="AA210" s="6" t="s">
        <v>630</v>
      </c>
      <c r="AB210" s="6" t="s">
        <v>438</v>
      </c>
      <c r="AC210" s="24" t="s">
        <v>437</v>
      </c>
      <c r="AD210" s="24" t="s">
        <v>437</v>
      </c>
      <c r="AE210" s="6" t="s">
        <v>632</v>
      </c>
      <c r="AF210" s="6">
        <v>0.0</v>
      </c>
      <c r="AG210" s="6">
        <v>209.0</v>
      </c>
      <c r="AH210" s="6">
        <f>COUNTIFS(Data!$B$3:$B$305,Data!$B210)</f>
        <v>1</v>
      </c>
      <c r="AI210" s="6" t="str">
        <f>LEFT(Data!$B210,3)</f>
        <v>497</v>
      </c>
      <c r="AJ210" s="6" t="str">
        <f>IF(Data!$D210="Class 5 BT","BT",
     IF(OR(Data!$J210="Hangcha",Data!$J210="Ruyi",Data!$J210="Maximal",Data!$J210="Shanghai",Data!$J210="Staxx"),"Low",
     "Std"))</f>
        <v>Std</v>
      </c>
      <c r="AK210" s="6"/>
      <c r="AL210" s="6" t="str">
        <f>IF(Data!$AK210&lt;&gt;"",Data!$AK210,Data!$AJ210)</f>
        <v>Std</v>
      </c>
    </row>
    <row r="211" ht="12.0" customHeight="1">
      <c r="A211" s="6" t="s">
        <v>1177</v>
      </c>
      <c r="B211" s="25" t="s">
        <v>79</v>
      </c>
      <c r="C211" s="6" t="s">
        <v>78</v>
      </c>
      <c r="D211" s="22" t="s">
        <v>19</v>
      </c>
      <c r="E211" s="6" t="s">
        <v>623</v>
      </c>
      <c r="F211" s="6" t="s">
        <v>1177</v>
      </c>
      <c r="G211" s="23" t="str">
        <f t="array" ref="G211">INDEX(Family!$B$2:$B$69,MATCH(Data!$C211,Family!$A$2:$A$69,0))</f>
        <v>3.5-5.5 Ton Elect DBB</v>
      </c>
      <c r="H211" s="6" t="s">
        <v>625</v>
      </c>
      <c r="I211" s="6" t="s">
        <v>625</v>
      </c>
      <c r="J211" s="6" t="s">
        <v>625</v>
      </c>
      <c r="K211" s="6" t="s">
        <v>18</v>
      </c>
      <c r="L211" s="6" t="s">
        <v>626</v>
      </c>
      <c r="M211" s="6" t="s">
        <v>19</v>
      </c>
      <c r="N211" s="6" t="s">
        <v>627</v>
      </c>
      <c r="O211" s="6" t="s">
        <v>19</v>
      </c>
      <c r="P211" s="6" t="s">
        <v>628</v>
      </c>
      <c r="Q211" s="6"/>
      <c r="R211" s="6" t="s">
        <v>1164</v>
      </c>
      <c r="S211" s="6"/>
      <c r="T211" s="6" t="s">
        <v>1177</v>
      </c>
      <c r="U211" s="23" t="str">
        <f>Data!$B211&amp;" "&amp;Data!$F211</f>
        <v>901 FB35-40PYE</v>
      </c>
      <c r="V211" s="23" t="str">
        <f>Data!$U211</f>
        <v>901 FB35-40PYE</v>
      </c>
      <c r="W211" s="23" t="str">
        <f>Data!$V211</f>
        <v>901 FB35-40PYE</v>
      </c>
      <c r="X211" s="23" t="str">
        <f>Data!$W211</f>
        <v>901 FB35-40PYE</v>
      </c>
      <c r="Y211" s="6" t="str">
        <f>CONCATENATE(Data!$C211,"_",Data!$AL211)</f>
        <v>Fam 185_Std</v>
      </c>
      <c r="Z211" s="22" t="str">
        <f t="array" ref="Z211">INDEX(Segment!$C$5:$C$89,MATCH(Data!$Y211,Segment!$B$5:$B$89,0))</f>
        <v>C1 4-9T - Standard and Premium</v>
      </c>
      <c r="AA211" s="6" t="s">
        <v>630</v>
      </c>
      <c r="AB211" s="6" t="s">
        <v>421</v>
      </c>
      <c r="AC211" s="24" t="s">
        <v>420</v>
      </c>
      <c r="AD211" s="24" t="s">
        <v>631</v>
      </c>
      <c r="AE211" s="6" t="s">
        <v>632</v>
      </c>
      <c r="AF211" s="6">
        <v>0.0</v>
      </c>
      <c r="AG211" s="6">
        <v>210.0</v>
      </c>
      <c r="AH211" s="6">
        <f>COUNTIFS(Data!$B$3:$B$305,Data!$B211)</f>
        <v>1</v>
      </c>
      <c r="AI211" s="6" t="str">
        <f>LEFT(Data!$B211,3)</f>
        <v>901</v>
      </c>
      <c r="AJ211" s="6" t="str">
        <f>IF(Data!$D211="Class 5 BT","BT",
     IF(OR(Data!$J211="Hangcha",Data!$J211="Ruyi",Data!$J211="Maximal",Data!$J211="Shanghai",Data!$J211="Staxx"),"Low",
     "Std"))</f>
        <v>Std</v>
      </c>
      <c r="AK211" s="6"/>
      <c r="AL211" s="6" t="str">
        <f>IF(Data!$AK211&lt;&gt;"",Data!$AK211,Data!$AJ211)</f>
        <v>Std</v>
      </c>
    </row>
    <row r="212" ht="12.0" customHeight="1">
      <c r="A212" s="6" t="s">
        <v>1178</v>
      </c>
      <c r="B212" s="25" t="s">
        <v>80</v>
      </c>
      <c r="C212" s="6" t="s">
        <v>78</v>
      </c>
      <c r="D212" s="22" t="s">
        <v>19</v>
      </c>
      <c r="E212" s="6" t="s">
        <v>634</v>
      </c>
      <c r="F212" s="6" t="s">
        <v>1178</v>
      </c>
      <c r="G212" s="23" t="str">
        <f t="array" ref="G212">INDEX(Family!$B$2:$B$69,MATCH(Data!$C212,Family!$A$2:$A$69,0))</f>
        <v>3.5-5.5 Ton Elect DBB</v>
      </c>
      <c r="H212" s="6" t="s">
        <v>625</v>
      </c>
      <c r="I212" s="6" t="s">
        <v>625</v>
      </c>
      <c r="J212" s="6" t="s">
        <v>625</v>
      </c>
      <c r="K212" s="6" t="s">
        <v>18</v>
      </c>
      <c r="L212" s="6" t="s">
        <v>626</v>
      </c>
      <c r="M212" s="6" t="s">
        <v>19</v>
      </c>
      <c r="N212" s="6" t="s">
        <v>627</v>
      </c>
      <c r="O212" s="6" t="s">
        <v>19</v>
      </c>
      <c r="P212" s="6" t="s">
        <v>628</v>
      </c>
      <c r="Q212" s="6"/>
      <c r="R212" s="6" t="s">
        <v>1164</v>
      </c>
      <c r="S212" s="6" t="s">
        <v>1178</v>
      </c>
      <c r="T212" s="6"/>
      <c r="U212" s="23" t="str">
        <f>Data!$B212&amp;" "&amp;Data!$F212</f>
        <v>920 J3.50-4.00EX</v>
      </c>
      <c r="V212" s="23" t="str">
        <f>Data!$U212</f>
        <v>920 J3.50-4.00EX</v>
      </c>
      <c r="W212" s="23" t="str">
        <f>Data!$V212</f>
        <v>920 J3.50-4.00EX</v>
      </c>
      <c r="X212" s="23" t="str">
        <f>Data!$W212</f>
        <v>920 J3.50-4.00EX</v>
      </c>
      <c r="Y212" s="6" t="str">
        <f>CONCATENATE(Data!$C212,"_",Data!$AL212)</f>
        <v>Fam 185_Std</v>
      </c>
      <c r="Z212" s="22" t="str">
        <f t="array" ref="Z212">INDEX(Segment!$C$5:$C$89,MATCH(Data!$Y212,Segment!$B$5:$B$89,0))</f>
        <v>C1 4-9T - Standard and Premium</v>
      </c>
      <c r="AA212" s="6" t="s">
        <v>630</v>
      </c>
      <c r="AB212" s="6" t="s">
        <v>421</v>
      </c>
      <c r="AC212" s="24" t="s">
        <v>420</v>
      </c>
      <c r="AD212" s="24" t="s">
        <v>631</v>
      </c>
      <c r="AE212" s="6" t="s">
        <v>632</v>
      </c>
      <c r="AF212" s="6">
        <v>0.0</v>
      </c>
      <c r="AG212" s="6">
        <v>211.0</v>
      </c>
      <c r="AH212" s="6">
        <f>COUNTIFS(Data!$B$3:$B$305,Data!$B212)</f>
        <v>1</v>
      </c>
      <c r="AI212" s="6" t="str">
        <f>LEFT(Data!$B212,3)</f>
        <v>920</v>
      </c>
      <c r="AJ212" s="6" t="str">
        <f>IF(Data!$D212="Class 5 BT","BT",
     IF(OR(Data!$J212="Hangcha",Data!$J212="Ruyi",Data!$J212="Maximal",Data!$J212="Shanghai",Data!$J212="Staxx"),"Low",
     "Std"))</f>
        <v>Std</v>
      </c>
      <c r="AK212" s="6"/>
      <c r="AL212" s="6" t="str">
        <f>IF(Data!$AK212&lt;&gt;"",Data!$AK212,Data!$AJ212)</f>
        <v>Std</v>
      </c>
    </row>
    <row r="213" ht="12.0" customHeight="1">
      <c r="A213" s="6" t="s">
        <v>1179</v>
      </c>
      <c r="B213" s="21" t="s">
        <v>170</v>
      </c>
      <c r="C213" s="6" t="s">
        <v>163</v>
      </c>
      <c r="D213" s="22" t="s">
        <v>150</v>
      </c>
      <c r="E213" s="6" t="s">
        <v>623</v>
      </c>
      <c r="F213" s="6" t="s">
        <v>1179</v>
      </c>
      <c r="G213" s="23" t="str">
        <f t="array" ref="G213">INDEX(Family!$B$2:$B$69,MATCH(Data!$C213,Family!$A$2:$A$69,0))</f>
        <v>1-2 Ton MH LL Wlk UT</v>
      </c>
      <c r="H213" s="6" t="s">
        <v>1096</v>
      </c>
      <c r="I213" s="6" t="s">
        <v>1096</v>
      </c>
      <c r="J213" s="6" t="s">
        <v>1096</v>
      </c>
      <c r="K213" s="6" t="s">
        <v>18</v>
      </c>
      <c r="L213" s="6" t="s">
        <v>695</v>
      </c>
      <c r="M213" s="6" t="s">
        <v>150</v>
      </c>
      <c r="N213" s="6" t="s">
        <v>627</v>
      </c>
      <c r="O213" s="6" t="s">
        <v>150</v>
      </c>
      <c r="P213" s="6" t="s">
        <v>824</v>
      </c>
      <c r="Q213" s="6" t="s">
        <v>1179</v>
      </c>
      <c r="R213" s="6" t="s">
        <v>1180</v>
      </c>
      <c r="S213" s="6"/>
      <c r="T213" s="6"/>
      <c r="U213" s="23" t="str">
        <f>Data!$B213&amp;" "&amp;Data!$F213</f>
        <v>485 MP20AP</v>
      </c>
      <c r="V213" s="23" t="str">
        <f>Data!$U213</f>
        <v>485 MP20AP</v>
      </c>
      <c r="W213" s="23" t="str">
        <f>Data!$V213</f>
        <v>485 MP20AP</v>
      </c>
      <c r="X213" s="23" t="str">
        <f>Data!$W213</f>
        <v>485 MP20AP</v>
      </c>
      <c r="Y213" s="6" t="str">
        <f>CONCATENATE(Data!$C213,"_",Data!$AL213)</f>
        <v>Fam 312_Low</v>
      </c>
      <c r="Z213" s="22" t="str">
        <f t="array" ref="Z213">INDEX(Segment!$C$5:$C$89,MATCH(Data!$Y213,Segment!$B$5:$B$89,0))</f>
        <v>C3 - Low Intensity</v>
      </c>
      <c r="AA213" s="6" t="s">
        <v>630</v>
      </c>
      <c r="AB213" s="6" t="s">
        <v>434</v>
      </c>
      <c r="AC213" s="24" t="s">
        <v>433</v>
      </c>
      <c r="AD213" s="24" t="s">
        <v>433</v>
      </c>
      <c r="AE213" s="6" t="s">
        <v>632</v>
      </c>
      <c r="AF213" s="6" t="s">
        <v>641</v>
      </c>
      <c r="AG213" s="6">
        <v>212.0</v>
      </c>
      <c r="AH213" s="6">
        <f>COUNTIFS(Data!$B$3:$B$305,Data!$B213)</f>
        <v>1</v>
      </c>
      <c r="AI213" s="6" t="str">
        <f>LEFT(Data!$B213,3)</f>
        <v>485</v>
      </c>
      <c r="AJ213" s="6" t="str">
        <f>IF(Data!$D213="Class 5 BT","BT",
     IF(OR(Data!$J213="Hangcha",Data!$J213="Ruyi",Data!$J213="Maximal",Data!$J213="Shanghai",Data!$J213="Staxx"),"Low",
     "Std"))</f>
        <v>Low</v>
      </c>
      <c r="AK213" s="6"/>
      <c r="AL213" s="6" t="str">
        <f>IF(Data!$AK213&lt;&gt;"",Data!$AK213,Data!$AJ213)</f>
        <v>Low</v>
      </c>
    </row>
    <row r="214" ht="12.0" customHeight="1">
      <c r="A214" s="6" t="s">
        <v>1181</v>
      </c>
      <c r="B214" s="21" t="s">
        <v>165</v>
      </c>
      <c r="C214" s="6" t="s">
        <v>163</v>
      </c>
      <c r="D214" s="22" t="s">
        <v>150</v>
      </c>
      <c r="E214" s="6" t="s">
        <v>634</v>
      </c>
      <c r="F214" s="6" t="s">
        <v>1181</v>
      </c>
      <c r="G214" s="23" t="str">
        <f t="array" ref="G214">INDEX(Family!$B$2:$B$69,MATCH(Data!$C214,Family!$A$2:$A$69,0))</f>
        <v>1-2 Ton MH LL Wlk UT</v>
      </c>
      <c r="H214" s="6" t="s">
        <v>1096</v>
      </c>
      <c r="I214" s="6" t="s">
        <v>1096</v>
      </c>
      <c r="J214" s="6" t="s">
        <v>1096</v>
      </c>
      <c r="K214" s="6" t="s">
        <v>18</v>
      </c>
      <c r="L214" s="6" t="s">
        <v>695</v>
      </c>
      <c r="M214" s="6" t="s">
        <v>150</v>
      </c>
      <c r="N214" s="6" t="s">
        <v>627</v>
      </c>
      <c r="O214" s="6" t="s">
        <v>150</v>
      </c>
      <c r="P214" s="6" t="s">
        <v>824</v>
      </c>
      <c r="Q214" s="6" t="s">
        <v>1181</v>
      </c>
      <c r="R214" s="6" t="s">
        <v>1180</v>
      </c>
      <c r="S214" s="6"/>
      <c r="T214" s="6"/>
      <c r="U214" s="23" t="str">
        <f>Data!$B214&amp;" "&amp;Data!$F214</f>
        <v>280 AP2.0MS</v>
      </c>
      <c r="V214" s="23" t="str">
        <f>Data!$U214</f>
        <v>280 AP2.0MS</v>
      </c>
      <c r="W214" s="23" t="str">
        <f>Data!$V214</f>
        <v>280 AP2.0MS</v>
      </c>
      <c r="X214" s="23" t="str">
        <f>Data!$W214</f>
        <v>280 AP2.0MS</v>
      </c>
      <c r="Y214" s="6" t="str">
        <f>CONCATENATE(Data!$C214,"_",Data!$AL214)</f>
        <v>Fam 312_Low</v>
      </c>
      <c r="Z214" s="22" t="str">
        <f t="array" ref="Z214">INDEX(Segment!$C$5:$C$89,MATCH(Data!$Y214,Segment!$B$5:$B$89,0))</f>
        <v>C3 - Low Intensity</v>
      </c>
      <c r="AA214" s="6" t="s">
        <v>630</v>
      </c>
      <c r="AB214" s="6" t="s">
        <v>434</v>
      </c>
      <c r="AC214" s="24" t="s">
        <v>433</v>
      </c>
      <c r="AD214" s="24" t="s">
        <v>433</v>
      </c>
      <c r="AE214" s="6" t="s">
        <v>632</v>
      </c>
      <c r="AF214" s="6" t="s">
        <v>641</v>
      </c>
      <c r="AG214" s="6">
        <v>213.0</v>
      </c>
      <c r="AH214" s="6">
        <f>COUNTIFS(Data!$B$3:$B$305,Data!$B214)</f>
        <v>1</v>
      </c>
      <c r="AI214" s="6" t="str">
        <f>LEFT(Data!$B214,3)</f>
        <v>280</v>
      </c>
      <c r="AJ214" s="6" t="str">
        <f>IF(Data!$D214="Class 5 BT","BT",
     IF(OR(Data!$J214="Hangcha",Data!$J214="Ruyi",Data!$J214="Maximal",Data!$J214="Shanghai",Data!$J214="Staxx"),"Low",
     "Std"))</f>
        <v>Low</v>
      </c>
      <c r="AK214" s="6"/>
      <c r="AL214" s="6" t="str">
        <f>IF(Data!$AK214&lt;&gt;"",Data!$AK214,Data!$AJ214)</f>
        <v>Low</v>
      </c>
    </row>
    <row r="215" ht="12.0" customHeight="1">
      <c r="A215" s="6" t="s">
        <v>1182</v>
      </c>
      <c r="B215" s="25" t="s">
        <v>26</v>
      </c>
      <c r="C215" s="6" t="s">
        <v>25</v>
      </c>
      <c r="D215" s="22" t="s">
        <v>19</v>
      </c>
      <c r="E215" s="6" t="s">
        <v>634</v>
      </c>
      <c r="F215" s="6" t="s">
        <v>1182</v>
      </c>
      <c r="G215" s="23" t="str">
        <f t="array" ref="G215">INDEX(Family!$B$2:$B$69,MATCH(Data!$C215,Family!$A$2:$A$69,0))</f>
        <v>1-2 Ton 3 Whl FWD UT</v>
      </c>
      <c r="H215" s="6" t="s">
        <v>1096</v>
      </c>
      <c r="I215" s="6" t="s">
        <v>1096</v>
      </c>
      <c r="J215" s="6" t="s">
        <v>1096</v>
      </c>
      <c r="K215" s="6" t="s">
        <v>18</v>
      </c>
      <c r="L215" s="6" t="s">
        <v>695</v>
      </c>
      <c r="M215" s="6" t="s">
        <v>19</v>
      </c>
      <c r="N215" s="6" t="s">
        <v>627</v>
      </c>
      <c r="O215" s="6" t="s">
        <v>19</v>
      </c>
      <c r="P215" s="6" t="s">
        <v>628</v>
      </c>
      <c r="Q215" s="6" t="s">
        <v>1182</v>
      </c>
      <c r="R215" s="6" t="s">
        <v>1183</v>
      </c>
      <c r="S215" s="6"/>
      <c r="T215" s="6"/>
      <c r="U215" s="23" t="str">
        <f>Data!$B215&amp;" "&amp;Data!$F215</f>
        <v>370 UT18PTE</v>
      </c>
      <c r="V215" s="23" t="str">
        <f>Data!$U215</f>
        <v>370 UT18PTE</v>
      </c>
      <c r="W215" s="23" t="str">
        <f>Data!$V215</f>
        <v>370 UT18PTE</v>
      </c>
      <c r="X215" s="23" t="str">
        <f>Data!$W215</f>
        <v>370 UT18PTE</v>
      </c>
      <c r="Y215" s="6" t="str">
        <f>CONCATENATE(Data!$C215,"_",Data!$AL215)</f>
        <v>Fam 112_Low</v>
      </c>
      <c r="Z215" s="22" t="str">
        <f t="array" ref="Z215">INDEX(Segment!$C$5:$C$89,MATCH(Data!$Y215,Segment!$B$5:$B$89,0))</f>
        <v>C1 1-3.5T - Low Intensity</v>
      </c>
      <c r="AA215" s="6" t="s">
        <v>630</v>
      </c>
      <c r="AB215" s="6" t="s">
        <v>416</v>
      </c>
      <c r="AC215" s="24" t="s">
        <v>415</v>
      </c>
      <c r="AD215" s="24" t="s">
        <v>631</v>
      </c>
      <c r="AE215" s="6" t="s">
        <v>632</v>
      </c>
      <c r="AF215" s="6" t="s">
        <v>641</v>
      </c>
      <c r="AG215" s="6">
        <v>214.0</v>
      </c>
      <c r="AH215" s="6">
        <f>COUNTIFS(Data!$B$3:$B$305,Data!$B215)</f>
        <v>1</v>
      </c>
      <c r="AI215" s="6" t="str">
        <f>LEFT(Data!$B215,3)</f>
        <v>370</v>
      </c>
      <c r="AJ215" s="6" t="str">
        <f>IF(Data!$D215="Class 5 BT","BT",
     IF(OR(Data!$J215="Hangcha",Data!$J215="Ruyi",Data!$J215="Maximal",Data!$J215="Shanghai",Data!$J215="Staxx"),"Low",
     "Std"))</f>
        <v>Low</v>
      </c>
      <c r="AK215" s="6"/>
      <c r="AL215" s="6" t="str">
        <f>IF(Data!$AK215&lt;&gt;"",Data!$AK215,Data!$AJ215)</f>
        <v>Low</v>
      </c>
    </row>
    <row r="216" ht="12.0" customHeight="1">
      <c r="A216" s="6" t="s">
        <v>1184</v>
      </c>
      <c r="B216" s="25" t="s">
        <v>28</v>
      </c>
      <c r="C216" s="6" t="s">
        <v>25</v>
      </c>
      <c r="D216" s="22" t="s">
        <v>19</v>
      </c>
      <c r="E216" s="6" t="s">
        <v>623</v>
      </c>
      <c r="F216" s="6" t="s">
        <v>1184</v>
      </c>
      <c r="G216" s="23" t="str">
        <f t="array" ref="G216">INDEX(Family!$B$2:$B$69,MATCH(Data!$C216,Family!$A$2:$A$69,0))</f>
        <v>1-2 Ton 3 Whl FWD UT</v>
      </c>
      <c r="H216" s="6" t="s">
        <v>1096</v>
      </c>
      <c r="I216" s="6" t="s">
        <v>1096</v>
      </c>
      <c r="J216" s="6" t="s">
        <v>1096</v>
      </c>
      <c r="K216" s="6" t="s">
        <v>18</v>
      </c>
      <c r="L216" s="6" t="s">
        <v>695</v>
      </c>
      <c r="M216" s="6" t="s">
        <v>19</v>
      </c>
      <c r="N216" s="6" t="s">
        <v>627</v>
      </c>
      <c r="O216" s="6" t="s">
        <v>19</v>
      </c>
      <c r="P216" s="6" t="s">
        <v>628</v>
      </c>
      <c r="Q216" s="6" t="s">
        <v>1184</v>
      </c>
      <c r="R216" s="6" t="s">
        <v>1183</v>
      </c>
      <c r="S216" s="6"/>
      <c r="T216" s="6"/>
      <c r="U216" s="23" t="str">
        <f>Data!$B216&amp;" "&amp;Data!$F216</f>
        <v>377 UT18_PTE</v>
      </c>
      <c r="V216" s="23" t="str">
        <f>Data!$U216</f>
        <v>377 UT18_PTE</v>
      </c>
      <c r="W216" s="23" t="str">
        <f>Data!$V216</f>
        <v>377 UT18_PTE</v>
      </c>
      <c r="X216" s="23" t="str">
        <f>Data!$W216</f>
        <v>377 UT18_PTE</v>
      </c>
      <c r="Y216" s="6" t="str">
        <f>CONCATENATE(Data!$C216,"_",Data!$AL216)</f>
        <v>Fam 112_Low</v>
      </c>
      <c r="Z216" s="22" t="str">
        <f t="array" ref="Z216">INDEX(Segment!$C$5:$C$89,MATCH(Data!$Y216,Segment!$B$5:$B$89,0))</f>
        <v>C1 1-3.5T - Low Intensity</v>
      </c>
      <c r="AA216" s="6" t="s">
        <v>630</v>
      </c>
      <c r="AB216" s="6" t="s">
        <v>416</v>
      </c>
      <c r="AC216" s="24" t="s">
        <v>415</v>
      </c>
      <c r="AD216" s="24" t="s">
        <v>631</v>
      </c>
      <c r="AE216" s="6" t="s">
        <v>632</v>
      </c>
      <c r="AF216" s="6" t="s">
        <v>641</v>
      </c>
      <c r="AG216" s="6">
        <v>215.0</v>
      </c>
      <c r="AH216" s="6">
        <f>COUNTIFS(Data!$B$3:$B$305,Data!$B216)</f>
        <v>1</v>
      </c>
      <c r="AI216" s="6" t="str">
        <f>LEFT(Data!$B216,3)</f>
        <v>377</v>
      </c>
      <c r="AJ216" s="6" t="str">
        <f>IF(Data!$D216="Class 5 BT","BT",
     IF(OR(Data!$J216="Hangcha",Data!$J216="Ruyi",Data!$J216="Maximal",Data!$J216="Shanghai",Data!$J216="Staxx"),"Low",
     "Std"))</f>
        <v>Low</v>
      </c>
      <c r="AK216" s="6"/>
      <c r="AL216" s="6" t="str">
        <f>IF(Data!$AK216&lt;&gt;"",Data!$AK216,Data!$AJ216)</f>
        <v>Low</v>
      </c>
    </row>
    <row r="217" ht="12.0" customHeight="1">
      <c r="A217" s="6" t="s">
        <v>1185</v>
      </c>
      <c r="B217" s="25" t="s">
        <v>46</v>
      </c>
      <c r="C217" s="6" t="s">
        <v>42</v>
      </c>
      <c r="D217" s="22" t="s">
        <v>19</v>
      </c>
      <c r="E217" s="6" t="s">
        <v>623</v>
      </c>
      <c r="F217" s="6" t="s">
        <v>1186</v>
      </c>
      <c r="G217" s="23" t="str">
        <f t="array" ref="G217">INDEX(Family!$B$2:$B$69,MATCH(Data!$C217,Family!$A$2:$A$69,0))</f>
        <v>3.2-5.5 Ton Elec 4Wh</v>
      </c>
      <c r="H217" s="6" t="s">
        <v>636</v>
      </c>
      <c r="I217" s="6" t="s">
        <v>636</v>
      </c>
      <c r="J217" s="6" t="s">
        <v>636</v>
      </c>
      <c r="K217" s="6" t="s">
        <v>18</v>
      </c>
      <c r="L217" s="6" t="s">
        <v>626</v>
      </c>
      <c r="M217" s="6" t="s">
        <v>19</v>
      </c>
      <c r="N217" s="6" t="s">
        <v>627</v>
      </c>
      <c r="O217" s="6" t="s">
        <v>19</v>
      </c>
      <c r="P217" s="6" t="s">
        <v>628</v>
      </c>
      <c r="Q217" s="6" t="s">
        <v>1186</v>
      </c>
      <c r="R217" s="6" t="s">
        <v>676</v>
      </c>
      <c r="S217" s="6"/>
      <c r="T217" s="6"/>
      <c r="U217" s="23" t="str">
        <f>Data!$B217&amp;" "&amp;Data!$F217</f>
        <v>938 ERC080-120VH</v>
      </c>
      <c r="V217" s="23" t="str">
        <f>Data!$U217</f>
        <v>938 ERC080-120VH</v>
      </c>
      <c r="W217" s="23" t="str">
        <f>Data!$V217</f>
        <v>938 ERC080-120VH</v>
      </c>
      <c r="X217" s="23" t="str">
        <f>Data!$W217</f>
        <v>938 ERC080-120VH</v>
      </c>
      <c r="Y217" s="6" t="str">
        <f>CONCATENATE(Data!$C217,"_",Data!$AL217)</f>
        <v>Fam 130_Std</v>
      </c>
      <c r="Z217" s="22" t="str">
        <f t="array" ref="Z217">INDEX(Segment!$C$5:$C$89,MATCH(Data!$Y217,Segment!$B$5:$B$89,0))</f>
        <v>C1 4-9T - Standard and Premium</v>
      </c>
      <c r="AA217" s="6" t="s">
        <v>630</v>
      </c>
      <c r="AB217" s="6" t="s">
        <v>421</v>
      </c>
      <c r="AC217" s="24" t="s">
        <v>420</v>
      </c>
      <c r="AD217" s="24" t="s">
        <v>631</v>
      </c>
      <c r="AE217" s="6" t="s">
        <v>632</v>
      </c>
      <c r="AF217" s="6">
        <v>0.0</v>
      </c>
      <c r="AG217" s="6">
        <v>216.0</v>
      </c>
      <c r="AH217" s="6">
        <f>COUNTIFS(Data!$B$3:$B$305,Data!$B217)</f>
        <v>1</v>
      </c>
      <c r="AI217" s="6" t="str">
        <f>LEFT(Data!$B217,3)</f>
        <v>938</v>
      </c>
      <c r="AJ217" s="6" t="str">
        <f>IF(Data!$D217="Class 5 BT","BT",
     IF(OR(Data!$J217="Hangcha",Data!$J217="Ruyi",Data!$J217="Maximal",Data!$J217="Shanghai",Data!$J217="Staxx"),"Low",
     "Std"))</f>
        <v>Std</v>
      </c>
      <c r="AK217" s="6"/>
      <c r="AL217" s="6" t="str">
        <f>IF(Data!$AK217&lt;&gt;"",Data!$AK217,Data!$AJ217)</f>
        <v>Std</v>
      </c>
    </row>
    <row r="218" ht="12.0" customHeight="1">
      <c r="A218" s="6" t="s">
        <v>1187</v>
      </c>
      <c r="B218" s="25" t="s">
        <v>292</v>
      </c>
      <c r="C218" s="6" t="s">
        <v>291</v>
      </c>
      <c r="D218" s="22" t="s">
        <v>278</v>
      </c>
      <c r="E218" s="6" t="s">
        <v>623</v>
      </c>
      <c r="F218" s="6" t="s">
        <v>1187</v>
      </c>
      <c r="G218" s="23" t="str">
        <f t="array" ref="G218">INDEX(Family!$B$2:$B$69,MATCH(Data!$C218,Family!$A$2:$A$69,0))</f>
        <v>2-3 Ton ICE Cush- LCT</v>
      </c>
      <c r="H218" s="6" t="s">
        <v>1096</v>
      </c>
      <c r="I218" s="6" t="s">
        <v>1096</v>
      </c>
      <c r="J218" s="6" t="s">
        <v>1096</v>
      </c>
      <c r="K218" s="6" t="s">
        <v>18</v>
      </c>
      <c r="L218" s="6" t="s">
        <v>626</v>
      </c>
      <c r="M218" s="6" t="s">
        <v>278</v>
      </c>
      <c r="N218" s="6" t="s">
        <v>627</v>
      </c>
      <c r="O218" s="6" t="s">
        <v>278</v>
      </c>
      <c r="P218" s="6" t="s">
        <v>965</v>
      </c>
      <c r="Q218" s="6"/>
      <c r="R218" s="6" t="s">
        <v>1188</v>
      </c>
      <c r="S218" s="6"/>
      <c r="T218" s="6" t="s">
        <v>1187</v>
      </c>
      <c r="U218" s="23" t="str">
        <f>Data!$B218&amp;" "&amp;Data!$F218</f>
        <v>273 UT25C</v>
      </c>
      <c r="V218" s="23" t="str">
        <f>Data!$U218</f>
        <v>273 UT25C</v>
      </c>
      <c r="W218" s="23" t="str">
        <f>Data!$V218</f>
        <v>273 UT25C</v>
      </c>
      <c r="X218" s="23" t="str">
        <f>Data!$W218</f>
        <v>273 UT25C</v>
      </c>
      <c r="Y218" s="6" t="str">
        <f>CONCATENATE(Data!$C218,"_",Data!$AL218)</f>
        <v>Fam 417_Low</v>
      </c>
      <c r="Z218" s="22" t="str">
        <f t="array" ref="Z218">INDEX(Segment!$C$5:$C$89,MATCH(Data!$Y218,Segment!$B$5:$B$89,0))</f>
        <v>C4 1-3.5T - Low Intensity</v>
      </c>
      <c r="AA218" s="6" t="s">
        <v>630</v>
      </c>
      <c r="AB218" s="6" t="s">
        <v>416</v>
      </c>
      <c r="AC218" s="24" t="s">
        <v>415</v>
      </c>
      <c r="AD218" s="24" t="s">
        <v>631</v>
      </c>
      <c r="AE218" s="6" t="s">
        <v>632</v>
      </c>
      <c r="AF218" s="6" t="s">
        <v>641</v>
      </c>
      <c r="AG218" s="6">
        <v>217.0</v>
      </c>
      <c r="AH218" s="6">
        <f>COUNTIFS(Data!$B$3:$B$305,Data!$B218)</f>
        <v>1</v>
      </c>
      <c r="AI218" s="6" t="str">
        <f>LEFT(Data!$B218,3)</f>
        <v>273</v>
      </c>
      <c r="AJ218" s="6" t="str">
        <f>IF(Data!$D218="Class 5 BT","BT",
     IF(OR(Data!$J218="Hangcha",Data!$J218="Ruyi",Data!$J218="Maximal",Data!$J218="Shanghai",Data!$J218="Staxx"),"Low",
     "Std"))</f>
        <v>Low</v>
      </c>
      <c r="AK218" s="6"/>
      <c r="AL218" s="6" t="str">
        <f>IF(Data!$AK218&lt;&gt;"",Data!$AK218,Data!$AJ218)</f>
        <v>Low</v>
      </c>
    </row>
    <row r="219" ht="12.0" customHeight="1">
      <c r="A219" s="6" t="s">
        <v>1189</v>
      </c>
      <c r="B219" s="25" t="s">
        <v>320</v>
      </c>
      <c r="C219" s="6" t="s">
        <v>318</v>
      </c>
      <c r="D219" s="22" t="s">
        <v>300</v>
      </c>
      <c r="E219" s="6" t="s">
        <v>634</v>
      </c>
      <c r="F219" s="6" t="s">
        <v>1189</v>
      </c>
      <c r="G219" s="23" t="str">
        <f t="array" ref="G219">INDEX(Family!$B$2:$B$69,MATCH(Data!$C219,Family!$A$2:$A$69,0))</f>
        <v>14-18 Ton ICE Pneu FLT</v>
      </c>
      <c r="H219" s="6" t="s">
        <v>1005</v>
      </c>
      <c r="I219" s="6" t="s">
        <v>1005</v>
      </c>
      <c r="J219" s="6" t="s">
        <v>1005</v>
      </c>
      <c r="K219" s="6" t="s">
        <v>18</v>
      </c>
      <c r="L219" s="6" t="s">
        <v>1006</v>
      </c>
      <c r="M219" s="6" t="s">
        <v>299</v>
      </c>
      <c r="N219" s="6" t="s">
        <v>627</v>
      </c>
      <c r="O219" s="6" t="s">
        <v>299</v>
      </c>
      <c r="P219" s="6" t="s">
        <v>1007</v>
      </c>
      <c r="Q219" s="6"/>
      <c r="R219" s="6" t="s">
        <v>1032</v>
      </c>
      <c r="S219" s="6" t="s">
        <v>1189</v>
      </c>
      <c r="T219" s="6"/>
      <c r="U219" s="23" t="str">
        <f>Data!$B219&amp;" "&amp;Data!$F219</f>
        <v>238 H16XM-12</v>
      </c>
      <c r="V219" s="23" t="str">
        <f>Data!$U219</f>
        <v>238 H16XM-12</v>
      </c>
      <c r="W219" s="23" t="str">
        <f>Data!$V219</f>
        <v>238 H16XM-12</v>
      </c>
      <c r="X219" s="23" t="str">
        <f>Data!$W219</f>
        <v>238 H16XM-12</v>
      </c>
      <c r="Y219" s="6" t="str">
        <f>CONCATENATE(Data!$C219,"_",Data!$AL219)</f>
        <v>Fam 560_BT</v>
      </c>
      <c r="Z219" s="22" t="str">
        <f t="array" ref="Z219">INDEX(Segment!$C$5:$C$89,MATCH(Data!$Y219,Segment!$B$5:$B$89,0))</f>
        <v>Big Forklift Trucks &gt;16T</v>
      </c>
      <c r="AA219" s="6" t="s">
        <v>630</v>
      </c>
      <c r="AB219" s="6" t="s">
        <v>425</v>
      </c>
      <c r="AC219" s="24" t="s">
        <v>424</v>
      </c>
      <c r="AD219" s="24" t="s">
        <v>424</v>
      </c>
      <c r="AE219" s="6" t="s">
        <v>632</v>
      </c>
      <c r="AF219" s="6">
        <v>0.0</v>
      </c>
      <c r="AG219" s="6">
        <v>218.0</v>
      </c>
      <c r="AH219" s="6">
        <f>COUNTIFS(Data!$B$3:$B$305,Data!$B219)</f>
        <v>1</v>
      </c>
      <c r="AI219" s="6" t="str">
        <f>LEFT(Data!$B219,3)</f>
        <v>238</v>
      </c>
      <c r="AJ219" s="6" t="str">
        <f>IF(Data!$D219="Class 5 BT","BT",
     IF(OR(Data!$J219="Hangcha",Data!$J219="Ruyi",Data!$J219="Maximal",Data!$J219="Shanghai",Data!$J219="Staxx"),"Low",
     "Std"))</f>
        <v>BT</v>
      </c>
      <c r="AK219" s="6"/>
      <c r="AL219" s="6" t="str">
        <f>IF(Data!$AK219&lt;&gt;"",Data!$AK219,Data!$AJ219)</f>
        <v>BT</v>
      </c>
    </row>
    <row r="220" ht="12.0" customHeight="1">
      <c r="A220" s="6" t="s">
        <v>1190</v>
      </c>
      <c r="B220" s="25" t="s">
        <v>258</v>
      </c>
      <c r="C220" s="6" t="s">
        <v>255</v>
      </c>
      <c r="D220" s="22" t="s">
        <v>150</v>
      </c>
      <c r="E220" s="6" t="s">
        <v>623</v>
      </c>
      <c r="F220" s="6" t="s">
        <v>1190</v>
      </c>
      <c r="G220" s="23" t="str">
        <f t="array" ref="G220">INDEX(Family!$B$2:$B$69,MATCH(Data!$C220,Family!$A$2:$A$69,0))</f>
        <v>4 Ton MH LL Rider</v>
      </c>
      <c r="H220" s="6" t="s">
        <v>636</v>
      </c>
      <c r="I220" s="6" t="s">
        <v>636</v>
      </c>
      <c r="J220" s="6" t="s">
        <v>636</v>
      </c>
      <c r="K220" s="6" t="s">
        <v>18</v>
      </c>
      <c r="L220" s="6" t="s">
        <v>695</v>
      </c>
      <c r="M220" s="6" t="s">
        <v>150</v>
      </c>
      <c r="N220" s="6" t="s">
        <v>627</v>
      </c>
      <c r="O220" s="6" t="s">
        <v>150</v>
      </c>
      <c r="P220" s="6" t="s">
        <v>824</v>
      </c>
      <c r="Q220" s="6"/>
      <c r="R220" s="6" t="s">
        <v>1191</v>
      </c>
      <c r="S220" s="6"/>
      <c r="T220" s="6" t="s">
        <v>1190</v>
      </c>
      <c r="U220" s="23" t="str">
        <f>Data!$B220&amp;" "&amp;Data!$F220</f>
        <v>283 MPC080-VG</v>
      </c>
      <c r="V220" s="23" t="str">
        <f>Data!$U220</f>
        <v>283 MPC080-VG</v>
      </c>
      <c r="W220" s="23" t="str">
        <f>Data!$V220</f>
        <v>283 MPC080-VG</v>
      </c>
      <c r="X220" s="23" t="str">
        <f>Data!$W220</f>
        <v>283 MPC080-VG</v>
      </c>
      <c r="Y220" s="6" t="str">
        <f>CONCATENATE(Data!$C220,"_",Data!$AL220)</f>
        <v>Fam 357_Std</v>
      </c>
      <c r="Z220" s="22" t="str">
        <f t="array" ref="Z220">INDEX(Segment!$C$5:$C$89,MATCH(Data!$Y220,Segment!$B$5:$B$89,0))</f>
        <v>C3 - Standard and Premium</v>
      </c>
      <c r="AA220" s="6" t="s">
        <v>630</v>
      </c>
      <c r="AB220" s="6" t="s">
        <v>434</v>
      </c>
      <c r="AC220" s="24" t="s">
        <v>433</v>
      </c>
      <c r="AD220" s="24" t="s">
        <v>433</v>
      </c>
      <c r="AE220" s="6" t="s">
        <v>632</v>
      </c>
      <c r="AF220" s="6" t="s">
        <v>641</v>
      </c>
      <c r="AG220" s="6">
        <v>219.0</v>
      </c>
      <c r="AH220" s="6">
        <f>COUNTIFS(Data!$B$3:$B$305,Data!$B220)</f>
        <v>1</v>
      </c>
      <c r="AI220" s="6" t="str">
        <f>LEFT(Data!$B220,3)</f>
        <v>283</v>
      </c>
      <c r="AJ220" s="6" t="str">
        <f>IF(Data!$D220="Class 5 BT","BT",
     IF(OR(Data!$J220="Hangcha",Data!$J220="Ruyi",Data!$J220="Maximal",Data!$J220="Shanghai",Data!$J220="Staxx"),"Low",
     "Std"))</f>
        <v>Std</v>
      </c>
      <c r="AK220" s="6"/>
      <c r="AL220" s="6" t="str">
        <f>IF(Data!$AK220&lt;&gt;"",Data!$AK220,Data!$AJ220)</f>
        <v>Std</v>
      </c>
    </row>
    <row r="221" ht="12.0" customHeight="1">
      <c r="A221" s="6" t="s">
        <v>1192</v>
      </c>
      <c r="B221" s="21" t="s">
        <v>390</v>
      </c>
      <c r="C221" s="6" t="s">
        <v>385</v>
      </c>
      <c r="D221" s="22" t="s">
        <v>340</v>
      </c>
      <c r="E221" s="6" t="s">
        <v>623</v>
      </c>
      <c r="F221" s="6" t="s">
        <v>1193</v>
      </c>
      <c r="G221" s="23" t="str">
        <f t="array" ref="G221">INDEX(Family!$B$2:$B$69,MATCH(Data!$C221,Family!$A$2:$A$69,0))</f>
        <v>3.5-5.5 Ton ICE P UT</v>
      </c>
      <c r="H221" s="6" t="s">
        <v>1096</v>
      </c>
      <c r="I221" s="6" t="s">
        <v>1096</v>
      </c>
      <c r="J221" s="6" t="s">
        <v>1096</v>
      </c>
      <c r="K221" s="6" t="s">
        <v>18</v>
      </c>
      <c r="L221" s="6" t="s">
        <v>626</v>
      </c>
      <c r="M221" s="6" t="s">
        <v>299</v>
      </c>
      <c r="N221" s="6" t="s">
        <v>627</v>
      </c>
      <c r="O221" s="6" t="s">
        <v>299</v>
      </c>
      <c r="P221" s="6" t="s">
        <v>1007</v>
      </c>
      <c r="Q221" s="6" t="s">
        <v>1193</v>
      </c>
      <c r="R221" s="6" t="s">
        <v>1194</v>
      </c>
      <c r="S221" s="6"/>
      <c r="T221" s="6"/>
      <c r="U221" s="23" t="str">
        <f>Data!$B221&amp;" "&amp;Data!$F221</f>
        <v>411 UT4.0-4.9P</v>
      </c>
      <c r="V221" s="23" t="str">
        <f>Data!$U221</f>
        <v>411 UT4.0-4.9P</v>
      </c>
      <c r="W221" s="23" t="str">
        <f>Data!$V221</f>
        <v>411 UT4.0-4.9P</v>
      </c>
      <c r="X221" s="23" t="str">
        <f>Data!$W221</f>
        <v>411 UT4.0-4.9P</v>
      </c>
      <c r="Y221" s="6" t="str">
        <f>CONCATENATE(Data!$C221,"_",Data!$AL221)</f>
        <v>Fam 542_Low</v>
      </c>
      <c r="Z221" s="22" t="str">
        <f t="array" ref="Z221">INDEX(Segment!$C$5:$C$89,MATCH(Data!$Y221,Segment!$B$5:$B$89,0))</f>
        <v>C5 4-9T - Low Intensity</v>
      </c>
      <c r="AA221" s="6" t="s">
        <v>630</v>
      </c>
      <c r="AB221" s="6" t="s">
        <v>421</v>
      </c>
      <c r="AC221" s="24" t="s">
        <v>420</v>
      </c>
      <c r="AD221" s="24" t="s">
        <v>631</v>
      </c>
      <c r="AE221" s="6" t="s">
        <v>632</v>
      </c>
      <c r="AF221" s="6" t="s">
        <v>641</v>
      </c>
      <c r="AG221" s="6">
        <v>220.0</v>
      </c>
      <c r="AH221" s="6">
        <f>COUNTIFS(Data!$B$3:$B$305,Data!$B221)</f>
        <v>1</v>
      </c>
      <c r="AI221" s="6" t="str">
        <f>LEFT(Data!$B221,3)</f>
        <v>411</v>
      </c>
      <c r="AJ221" s="6" t="str">
        <f>IF(Data!$D221="Class 5 BT","BT",
     IF(OR(Data!$J221="Hangcha",Data!$J221="Ruyi",Data!$J221="Maximal",Data!$J221="Shanghai",Data!$J221="Staxx"),"Low",
     "Std"))</f>
        <v>Low</v>
      </c>
      <c r="AK221" s="6"/>
      <c r="AL221" s="6" t="str">
        <f>IF(Data!$AK221&lt;&gt;"",Data!$AK221,Data!$AJ221)</f>
        <v>Low</v>
      </c>
    </row>
    <row r="222" ht="12.0" customHeight="1">
      <c r="A222" s="6" t="s">
        <v>1195</v>
      </c>
      <c r="B222" s="25" t="s">
        <v>389</v>
      </c>
      <c r="C222" s="6" t="s">
        <v>385</v>
      </c>
      <c r="D222" s="22" t="s">
        <v>340</v>
      </c>
      <c r="E222" s="6" t="s">
        <v>634</v>
      </c>
      <c r="F222" s="6" t="s">
        <v>1195</v>
      </c>
      <c r="G222" s="23" t="str">
        <f t="array" ref="G222">INDEX(Family!$B$2:$B$69,MATCH(Data!$C222,Family!$A$2:$A$69,0))</f>
        <v>3.5-5.5 Ton ICE P UT</v>
      </c>
      <c r="H222" s="6" t="s">
        <v>1096</v>
      </c>
      <c r="I222" s="6" t="s">
        <v>1096</v>
      </c>
      <c r="J222" s="6" t="s">
        <v>1096</v>
      </c>
      <c r="K222" s="6" t="s">
        <v>18</v>
      </c>
      <c r="L222" s="6" t="s">
        <v>626</v>
      </c>
      <c r="M222" s="6" t="s">
        <v>299</v>
      </c>
      <c r="N222" s="6" t="s">
        <v>627</v>
      </c>
      <c r="O222" s="6" t="s">
        <v>299</v>
      </c>
      <c r="P222" s="6" t="s">
        <v>1007</v>
      </c>
      <c r="Q222" s="6" t="s">
        <v>1195</v>
      </c>
      <c r="R222" s="6" t="s">
        <v>1194</v>
      </c>
      <c r="S222" s="6"/>
      <c r="T222" s="6"/>
      <c r="U222" s="23" t="str">
        <f>Data!$B222&amp;" "&amp;Data!$F222</f>
        <v>408 UT40-49P</v>
      </c>
      <c r="V222" s="23" t="str">
        <f>Data!$U222</f>
        <v>408 UT40-49P</v>
      </c>
      <c r="W222" s="23" t="str">
        <f>Data!$V222</f>
        <v>408 UT40-49P</v>
      </c>
      <c r="X222" s="23" t="str">
        <f>Data!$W222</f>
        <v>408 UT40-49P</v>
      </c>
      <c r="Y222" s="6" t="str">
        <f>CONCATENATE(Data!$C222,"_",Data!$AL222)</f>
        <v>Fam 542_Low</v>
      </c>
      <c r="Z222" s="22" t="str">
        <f t="array" ref="Z222">INDEX(Segment!$C$5:$C$89,MATCH(Data!$Y222,Segment!$B$5:$B$89,0))</f>
        <v>C5 4-9T - Low Intensity</v>
      </c>
      <c r="AA222" s="6" t="s">
        <v>630</v>
      </c>
      <c r="AB222" s="6" t="s">
        <v>421</v>
      </c>
      <c r="AC222" s="24" t="s">
        <v>420</v>
      </c>
      <c r="AD222" s="24" t="s">
        <v>631</v>
      </c>
      <c r="AE222" s="6" t="s">
        <v>632</v>
      </c>
      <c r="AF222" s="6" t="s">
        <v>641</v>
      </c>
      <c r="AG222" s="6">
        <v>221.0</v>
      </c>
      <c r="AH222" s="6">
        <f>COUNTIFS(Data!$B$3:$B$305,Data!$B222)</f>
        <v>1</v>
      </c>
      <c r="AI222" s="6" t="str">
        <f>LEFT(Data!$B222,3)</f>
        <v>408</v>
      </c>
      <c r="AJ222" s="6" t="str">
        <f>IF(Data!$D222="Class 5 BT","BT",
     IF(OR(Data!$J222="Hangcha",Data!$J222="Ruyi",Data!$J222="Maximal",Data!$J222="Shanghai",Data!$J222="Staxx"),"Low",
     "Std"))</f>
        <v>Low</v>
      </c>
      <c r="AK222" s="6"/>
      <c r="AL222" s="6" t="str">
        <f>IF(Data!$AK222&lt;&gt;"",Data!$AK222,Data!$AJ222)</f>
        <v>Low</v>
      </c>
    </row>
    <row r="223" ht="12.0" customHeight="1">
      <c r="A223" s="6" t="s">
        <v>1196</v>
      </c>
      <c r="B223" s="25" t="s">
        <v>400</v>
      </c>
      <c r="C223" s="6" t="s">
        <v>398</v>
      </c>
      <c r="D223" s="22" t="s">
        <v>340</v>
      </c>
      <c r="E223" s="6" t="s">
        <v>634</v>
      </c>
      <c r="F223" s="6" t="s">
        <v>1196</v>
      </c>
      <c r="G223" s="23" t="str">
        <f t="array" ref="G223">INDEX(Family!$B$2:$B$69,MATCH(Data!$C223,Family!$A$2:$A$69,0))</f>
        <v>5.0-7.0 Ton ICE P UT</v>
      </c>
      <c r="H223" s="6" t="s">
        <v>1096</v>
      </c>
      <c r="I223" s="6" t="s">
        <v>1096</v>
      </c>
      <c r="J223" s="6" t="s">
        <v>1096</v>
      </c>
      <c r="K223" s="6" t="s">
        <v>18</v>
      </c>
      <c r="L223" s="6" t="s">
        <v>626</v>
      </c>
      <c r="M223" s="6" t="s">
        <v>299</v>
      </c>
      <c r="N223" s="6" t="s">
        <v>627</v>
      </c>
      <c r="O223" s="6" t="s">
        <v>299</v>
      </c>
      <c r="P223" s="6" t="s">
        <v>1007</v>
      </c>
      <c r="Q223" s="6" t="s">
        <v>1196</v>
      </c>
      <c r="R223" s="6" t="s">
        <v>1197</v>
      </c>
      <c r="S223" s="6"/>
      <c r="T223" s="6"/>
      <c r="U223" s="23" t="str">
        <f>Data!$B223&amp;" "&amp;Data!$F223</f>
        <v>413 UT50-70P</v>
      </c>
      <c r="V223" s="23" t="str">
        <f>Data!$U223</f>
        <v>413 UT50-70P</v>
      </c>
      <c r="W223" s="23" t="str">
        <f>Data!$V223</f>
        <v>413 UT50-70P</v>
      </c>
      <c r="X223" s="23" t="str">
        <f>Data!$W223</f>
        <v>413 UT50-70P</v>
      </c>
      <c r="Y223" s="6" t="str">
        <f>CONCATENATE(Data!$C223,"_",Data!$AL223)</f>
        <v>Fam 547_Low</v>
      </c>
      <c r="Z223" s="22" t="str">
        <f t="array" ref="Z223">INDEX(Segment!$C$5:$C$89,MATCH(Data!$Y223,Segment!$B$5:$B$89,0))</f>
        <v>C5 4-9T - Low Intensity</v>
      </c>
      <c r="AA223" s="6" t="s">
        <v>630</v>
      </c>
      <c r="AB223" s="6" t="s">
        <v>425</v>
      </c>
      <c r="AC223" s="24" t="s">
        <v>424</v>
      </c>
      <c r="AD223" s="24" t="s">
        <v>424</v>
      </c>
      <c r="AE223" s="6" t="s">
        <v>632</v>
      </c>
      <c r="AF223" s="6" t="s">
        <v>641</v>
      </c>
      <c r="AG223" s="6">
        <v>222.0</v>
      </c>
      <c r="AH223" s="6">
        <f>COUNTIFS(Data!$B$3:$B$305,Data!$B223)</f>
        <v>1</v>
      </c>
      <c r="AI223" s="6" t="str">
        <f>LEFT(Data!$B223,3)</f>
        <v>413</v>
      </c>
      <c r="AJ223" s="6" t="str">
        <f>IF(Data!$D223="Class 5 BT","BT",
     IF(OR(Data!$J223="Hangcha",Data!$J223="Ruyi",Data!$J223="Maximal",Data!$J223="Shanghai",Data!$J223="Staxx"),"Low",
     "Std"))</f>
        <v>Low</v>
      </c>
      <c r="AK223" s="6"/>
      <c r="AL223" s="6" t="str">
        <f>IF(Data!$AK223&lt;&gt;"",Data!$AK223,Data!$AJ223)</f>
        <v>Low</v>
      </c>
    </row>
    <row r="224" ht="12.0" customHeight="1">
      <c r="A224" s="6" t="s">
        <v>1198</v>
      </c>
      <c r="B224" s="25" t="s">
        <v>401</v>
      </c>
      <c r="C224" s="6" t="s">
        <v>398</v>
      </c>
      <c r="D224" s="22" t="s">
        <v>340</v>
      </c>
      <c r="E224" s="6" t="s">
        <v>623</v>
      </c>
      <c r="F224" s="6" t="s">
        <v>1198</v>
      </c>
      <c r="G224" s="23" t="str">
        <f t="array" ref="G224">INDEX(Family!$B$2:$B$69,MATCH(Data!$C224,Family!$A$2:$A$69,0))</f>
        <v>5.0-7.0 Ton ICE P UT</v>
      </c>
      <c r="H224" s="6" t="s">
        <v>1096</v>
      </c>
      <c r="I224" s="6" t="s">
        <v>1096</v>
      </c>
      <c r="J224" s="6" t="s">
        <v>1096</v>
      </c>
      <c r="K224" s="6" t="s">
        <v>18</v>
      </c>
      <c r="L224" s="6" t="s">
        <v>626</v>
      </c>
      <c r="M224" s="6" t="s">
        <v>299</v>
      </c>
      <c r="N224" s="6" t="s">
        <v>627</v>
      </c>
      <c r="O224" s="6" t="s">
        <v>299</v>
      </c>
      <c r="P224" s="6" t="s">
        <v>1007</v>
      </c>
      <c r="Q224" s="6" t="s">
        <v>1198</v>
      </c>
      <c r="R224" s="6" t="s">
        <v>1197</v>
      </c>
      <c r="S224" s="6"/>
      <c r="T224" s="6"/>
      <c r="U224" s="23" t="str">
        <f>Data!$B224&amp;" "&amp;Data!$F224</f>
        <v>417 UT5.0-7.0P</v>
      </c>
      <c r="V224" s="23" t="str">
        <f>Data!$U224</f>
        <v>417 UT5.0-7.0P</v>
      </c>
      <c r="W224" s="23" t="str">
        <f>Data!$V224</f>
        <v>417 UT5.0-7.0P</v>
      </c>
      <c r="X224" s="23" t="str">
        <f>Data!$W224</f>
        <v>417 UT5.0-7.0P</v>
      </c>
      <c r="Y224" s="6" t="str">
        <f>CONCATENATE(Data!$C224,"_",Data!$AL224)</f>
        <v>Fam 547_Low</v>
      </c>
      <c r="Z224" s="22" t="str">
        <f t="array" ref="Z224">INDEX(Segment!$C$5:$C$89,MATCH(Data!$Y224,Segment!$B$5:$B$89,0))</f>
        <v>C5 4-9T - Low Intensity</v>
      </c>
      <c r="AA224" s="6" t="s">
        <v>630</v>
      </c>
      <c r="AB224" s="6" t="s">
        <v>425</v>
      </c>
      <c r="AC224" s="24" t="s">
        <v>424</v>
      </c>
      <c r="AD224" s="24" t="s">
        <v>424</v>
      </c>
      <c r="AE224" s="6" t="s">
        <v>632</v>
      </c>
      <c r="AF224" s="6" t="s">
        <v>641</v>
      </c>
      <c r="AG224" s="6">
        <v>223.0</v>
      </c>
      <c r="AH224" s="6">
        <f>COUNTIFS(Data!$B$3:$B$305,Data!$B224)</f>
        <v>1</v>
      </c>
      <c r="AI224" s="6" t="str">
        <f>LEFT(Data!$B224,3)</f>
        <v>417</v>
      </c>
      <c r="AJ224" s="6" t="str">
        <f>IF(Data!$D224="Class 5 BT","BT",
     IF(OR(Data!$J224="Hangcha",Data!$J224="Ruyi",Data!$J224="Maximal",Data!$J224="Shanghai",Data!$J224="Staxx"),"Low",
     "Std"))</f>
        <v>Low</v>
      </c>
      <c r="AK224" s="6"/>
      <c r="AL224" s="6" t="str">
        <f>IF(Data!$AK224&lt;&gt;"",Data!$AK224,Data!$AJ224)</f>
        <v>Low</v>
      </c>
    </row>
    <row r="225" ht="12.0" customHeight="1">
      <c r="A225" s="6" t="s">
        <v>1199</v>
      </c>
      <c r="B225" s="25" t="s">
        <v>302</v>
      </c>
      <c r="C225" s="6" t="s">
        <v>301</v>
      </c>
      <c r="D225" s="22" t="s">
        <v>300</v>
      </c>
      <c r="E225" s="6" t="s">
        <v>634</v>
      </c>
      <c r="F225" s="6" t="s">
        <v>1199</v>
      </c>
      <c r="G225" s="23" t="str">
        <f t="array" ref="G225">INDEX(Family!$B$2:$B$69,MATCH(Data!$C225,Family!$A$2:$A$69,0))</f>
        <v>8-10 Ton ICE Pneu UT</v>
      </c>
      <c r="H225" s="6" t="s">
        <v>1096</v>
      </c>
      <c r="I225" s="6" t="s">
        <v>1096</v>
      </c>
      <c r="J225" s="6" t="s">
        <v>1096</v>
      </c>
      <c r="K225" s="6" t="s">
        <v>18</v>
      </c>
      <c r="L225" s="6" t="s">
        <v>1006</v>
      </c>
      <c r="M225" s="6" t="s">
        <v>299</v>
      </c>
      <c r="N225" s="6" t="s">
        <v>627</v>
      </c>
      <c r="O225" s="6" t="s">
        <v>299</v>
      </c>
      <c r="P225" s="6" t="s">
        <v>1007</v>
      </c>
      <c r="Q225" s="6" t="s">
        <v>1199</v>
      </c>
      <c r="R225" s="6" t="s">
        <v>1200</v>
      </c>
      <c r="S225" s="6"/>
      <c r="T225" s="6"/>
      <c r="U225" s="23" t="str">
        <f>Data!$B225&amp;" "&amp;Data!$F225</f>
        <v>253 UT80-100P</v>
      </c>
      <c r="V225" s="23" t="str">
        <f>Data!$U225</f>
        <v>253 UT80-100P</v>
      </c>
      <c r="W225" s="23" t="str">
        <f>Data!$V225</f>
        <v>253 UT80-100P</v>
      </c>
      <c r="X225" s="23" t="str">
        <f>Data!$W225</f>
        <v>253 UT80-100P</v>
      </c>
      <c r="Y225" s="6" t="str">
        <f>CONCATENATE(Data!$C225,"_",Data!$AL225)</f>
        <v>Fam 548_BT</v>
      </c>
      <c r="Z225" s="22" t="str">
        <f t="array" ref="Z225">INDEX(Segment!$C$5:$C$89,MATCH(Data!$Y225,Segment!$B$5:$B$89,0))</f>
        <v>Big Forklift Trucks 10-16T</v>
      </c>
      <c r="AA225" s="6" t="s">
        <v>630</v>
      </c>
      <c r="AB225" s="6" t="s">
        <v>425</v>
      </c>
      <c r="AC225" s="24" t="s">
        <v>424</v>
      </c>
      <c r="AD225" s="24" t="s">
        <v>424</v>
      </c>
      <c r="AE225" s="6" t="s">
        <v>632</v>
      </c>
      <c r="AF225" s="6" t="s">
        <v>641</v>
      </c>
      <c r="AG225" s="6">
        <v>224.0</v>
      </c>
      <c r="AH225" s="6">
        <f>COUNTIFS(Data!$B$3:$B$305,Data!$B225)</f>
        <v>1</v>
      </c>
      <c r="AI225" s="6" t="str">
        <f>LEFT(Data!$B225,3)</f>
        <v>253</v>
      </c>
      <c r="AJ225" s="6" t="str">
        <f>IF(Data!$D225="Class 5 BT","BT",
     IF(OR(Data!$J225="Hangcha",Data!$J225="Ruyi",Data!$J225="Maximal",Data!$J225="Shanghai",Data!$J225="Staxx"),"Low",
     "Std"))</f>
        <v>BT</v>
      </c>
      <c r="AK225" s="6"/>
      <c r="AL225" s="6" t="str">
        <f>IF(Data!$AK225&lt;&gt;"",Data!$AK225,Data!$AJ225)</f>
        <v>BT</v>
      </c>
    </row>
    <row r="226" ht="12.0" customHeight="1">
      <c r="A226" s="6" t="s">
        <v>1201</v>
      </c>
      <c r="B226" s="25" t="s">
        <v>305</v>
      </c>
      <c r="C226" s="6" t="s">
        <v>301</v>
      </c>
      <c r="D226" s="22" t="s">
        <v>300</v>
      </c>
      <c r="E226" s="6" t="s">
        <v>623</v>
      </c>
      <c r="F226" s="6" t="s">
        <v>1201</v>
      </c>
      <c r="G226" s="23" t="str">
        <f t="array" ref="G226">INDEX(Family!$B$2:$B$69,MATCH(Data!$C226,Family!$A$2:$A$69,0))</f>
        <v>8-10 Ton ICE Pneu UT</v>
      </c>
      <c r="H226" s="6" t="s">
        <v>1096</v>
      </c>
      <c r="I226" s="6" t="s">
        <v>1096</v>
      </c>
      <c r="J226" s="6" t="s">
        <v>1096</v>
      </c>
      <c r="K226" s="6" t="s">
        <v>18</v>
      </c>
      <c r="L226" s="6" t="s">
        <v>1006</v>
      </c>
      <c r="M226" s="6" t="s">
        <v>299</v>
      </c>
      <c r="N226" s="6" t="s">
        <v>627</v>
      </c>
      <c r="O226" s="6" t="s">
        <v>299</v>
      </c>
      <c r="P226" s="6" t="s">
        <v>1007</v>
      </c>
      <c r="Q226" s="6" t="s">
        <v>1201</v>
      </c>
      <c r="R226" s="6" t="s">
        <v>1200</v>
      </c>
      <c r="S226" s="6"/>
      <c r="T226" s="6"/>
      <c r="U226" s="23" t="str">
        <f>Data!$B226&amp;" "&amp;Data!$F226</f>
        <v>973 UT8.0-10.0P</v>
      </c>
      <c r="V226" s="23" t="str">
        <f>Data!$U226</f>
        <v>973 UT8.0-10.0P</v>
      </c>
      <c r="W226" s="23" t="str">
        <f>Data!$V226</f>
        <v>973 UT8.0-10.0P</v>
      </c>
      <c r="X226" s="23" t="str">
        <f>Data!$W226</f>
        <v>973 UT8.0-10.0P</v>
      </c>
      <c r="Y226" s="6" t="str">
        <f>CONCATENATE(Data!$C226,"_",Data!$AL226)</f>
        <v>Fam 548_BT</v>
      </c>
      <c r="Z226" s="22" t="str">
        <f t="array" ref="Z226">INDEX(Segment!$C$5:$C$89,MATCH(Data!$Y226,Segment!$B$5:$B$89,0))</f>
        <v>Big Forklift Trucks 10-16T</v>
      </c>
      <c r="AA226" s="6" t="s">
        <v>630</v>
      </c>
      <c r="AB226" s="6" t="s">
        <v>425</v>
      </c>
      <c r="AC226" s="24" t="s">
        <v>424</v>
      </c>
      <c r="AD226" s="24" t="s">
        <v>424</v>
      </c>
      <c r="AE226" s="6" t="s">
        <v>632</v>
      </c>
      <c r="AF226" s="6" t="s">
        <v>641</v>
      </c>
      <c r="AG226" s="6">
        <v>225.0</v>
      </c>
      <c r="AH226" s="6">
        <f>COUNTIFS(Data!$B$3:$B$305,Data!$B226)</f>
        <v>1</v>
      </c>
      <c r="AI226" s="6" t="str">
        <f>LEFT(Data!$B226,3)</f>
        <v>973</v>
      </c>
      <c r="AJ226" s="6" t="str">
        <f>IF(Data!$D226="Class 5 BT","BT",
     IF(OR(Data!$J226="Hangcha",Data!$J226="Ruyi",Data!$J226="Maximal",Data!$J226="Shanghai",Data!$J226="Staxx"),"Low",
     "Std"))</f>
        <v>BT</v>
      </c>
      <c r="AK226" s="6"/>
      <c r="AL226" s="6" t="str">
        <f>IF(Data!$AK226&lt;&gt;"",Data!$AK226,Data!$AJ226)</f>
        <v>BT</v>
      </c>
    </row>
    <row r="227" ht="12.0" customHeight="1">
      <c r="A227" s="6" t="s">
        <v>1202</v>
      </c>
      <c r="B227" s="21" t="s">
        <v>144</v>
      </c>
      <c r="C227" s="6" t="s">
        <v>142</v>
      </c>
      <c r="D227" s="22" t="s">
        <v>86</v>
      </c>
      <c r="E227" s="6" t="s">
        <v>623</v>
      </c>
      <c r="F227" s="6" t="s">
        <v>1202</v>
      </c>
      <c r="G227" s="23" t="str">
        <f t="array" ref="G227">INDEX(Family!$B$2:$B$69,MATCH(Data!$C227,Family!$A$2:$A$69,0))</f>
        <v>3-4 Ton Rider Pallet</v>
      </c>
      <c r="H227" s="6" t="s">
        <v>636</v>
      </c>
      <c r="I227" s="6" t="s">
        <v>636</v>
      </c>
      <c r="J227" s="6" t="s">
        <v>636</v>
      </c>
      <c r="K227" s="6" t="s">
        <v>18</v>
      </c>
      <c r="L227" s="6" t="s">
        <v>695</v>
      </c>
      <c r="M227" s="6" t="s">
        <v>86</v>
      </c>
      <c r="N227" s="6" t="s">
        <v>627</v>
      </c>
      <c r="O227" s="6" t="s">
        <v>86</v>
      </c>
      <c r="P227" s="6" t="s">
        <v>742</v>
      </c>
      <c r="Q227" s="6"/>
      <c r="R227" s="6" t="s">
        <v>1203</v>
      </c>
      <c r="S227" s="6"/>
      <c r="T227" s="6"/>
      <c r="U227" s="23" t="str">
        <f>Data!$B227&amp;" "&amp;Data!$F227</f>
        <v>284 MPR080VG</v>
      </c>
      <c r="V227" s="23" t="str">
        <f>Data!$U227</f>
        <v>284 MPR080VG</v>
      </c>
      <c r="W227" s="23" t="str">
        <f>Data!$V227</f>
        <v>284 MPR080VG</v>
      </c>
      <c r="X227" s="23" t="str">
        <f>Data!$W227</f>
        <v>284 MPR080VG</v>
      </c>
      <c r="Y227" s="6" t="str">
        <f>CONCATENATE(Data!$C227,"_",Data!$AL227)</f>
        <v>Fam 280_Std</v>
      </c>
      <c r="Z227" s="22" t="str">
        <f t="array" ref="Z227">INDEX(Segment!$C$5:$C$89,MATCH(Data!$Y227,Segment!$B$5:$B$89,0))</f>
        <v>C2 - Standard and Premium</v>
      </c>
      <c r="AA227" s="6" t="s">
        <v>630</v>
      </c>
      <c r="AB227" s="6" t="s">
        <v>434</v>
      </c>
      <c r="AC227" s="24" t="s">
        <v>433</v>
      </c>
      <c r="AD227" s="24" t="s">
        <v>433</v>
      </c>
      <c r="AE227" s="6" t="s">
        <v>632</v>
      </c>
      <c r="AF227" s="6">
        <v>0.0</v>
      </c>
      <c r="AG227" s="6">
        <v>226.0</v>
      </c>
      <c r="AH227" s="6">
        <f>COUNTIFS(Data!$B$3:$B$305,Data!$B227)</f>
        <v>1</v>
      </c>
      <c r="AI227" s="6" t="str">
        <f>LEFT(Data!$B227,3)</f>
        <v>284</v>
      </c>
      <c r="AJ227" s="6" t="str">
        <f>IF(Data!$D227="Class 5 BT","BT",
     IF(OR(Data!$J227="Hangcha",Data!$J227="Ruyi",Data!$J227="Maximal",Data!$J227="Shanghai",Data!$J227="Staxx"),"Low",
     "Std"))</f>
        <v>Std</v>
      </c>
      <c r="AK227" s="6"/>
      <c r="AL227" s="6" t="str">
        <f>IF(Data!$AK227&lt;&gt;"",Data!$AK227,Data!$AJ227)</f>
        <v>Std</v>
      </c>
    </row>
    <row r="228" ht="12.0" customHeight="1">
      <c r="A228" s="6" t="s">
        <v>1204</v>
      </c>
      <c r="B228" s="21" t="s">
        <v>207</v>
      </c>
      <c r="C228" s="6" t="s">
        <v>205</v>
      </c>
      <c r="D228" s="22" t="s">
        <v>150</v>
      </c>
      <c r="E228" s="6" t="s">
        <v>623</v>
      </c>
      <c r="F228" s="6" t="s">
        <v>1204</v>
      </c>
      <c r="G228" s="23" t="str">
        <f t="array" ref="G228">INDEX(Family!$B$2:$B$69,MATCH(Data!$C228,Family!$A$2:$A$69,0))</f>
        <v>2-3 Ton MH LL Walkie</v>
      </c>
      <c r="H228" s="6" t="s">
        <v>636</v>
      </c>
      <c r="I228" s="6" t="s">
        <v>636</v>
      </c>
      <c r="J228" s="6" t="s">
        <v>636</v>
      </c>
      <c r="K228" s="6" t="s">
        <v>18</v>
      </c>
      <c r="L228" s="6" t="s">
        <v>695</v>
      </c>
      <c r="M228" s="6" t="s">
        <v>150</v>
      </c>
      <c r="N228" s="6" t="s">
        <v>627</v>
      </c>
      <c r="O228" s="6" t="s">
        <v>150</v>
      </c>
      <c r="P228" s="6" t="s">
        <v>824</v>
      </c>
      <c r="Q228" s="6"/>
      <c r="R228" s="6" t="s">
        <v>1205</v>
      </c>
      <c r="S228" s="6"/>
      <c r="T228" s="6"/>
      <c r="U228" s="23" t="str">
        <f>Data!$B228&amp;" "&amp;Data!$F228</f>
        <v>245 MPB045VG        </v>
      </c>
      <c r="V228" s="23" t="str">
        <f>Data!$U228</f>
        <v>245 MPB045VG        </v>
      </c>
      <c r="W228" s="23" t="str">
        <f>Data!$V228</f>
        <v>245 MPB045VG        </v>
      </c>
      <c r="X228" s="23" t="str">
        <f>Data!$W228</f>
        <v>245 MPB045VG        </v>
      </c>
      <c r="Y228" s="6" t="str">
        <f>CONCATENATE(Data!$C228,"_",Data!$AL228)</f>
        <v>Fam 335_Std</v>
      </c>
      <c r="Z228" s="22" t="str">
        <f t="array" ref="Z228">INDEX(Segment!$C$5:$C$89,MATCH(Data!$Y228,Segment!$B$5:$B$89,0))</f>
        <v>C3 - Standard and Premium</v>
      </c>
      <c r="AA228" s="6" t="s">
        <v>630</v>
      </c>
      <c r="AB228" s="6" t="s">
        <v>434</v>
      </c>
      <c r="AC228" s="24" t="s">
        <v>433</v>
      </c>
      <c r="AD228" s="24" t="s">
        <v>433</v>
      </c>
      <c r="AE228" s="6" t="s">
        <v>632</v>
      </c>
      <c r="AF228" s="6">
        <v>0.0</v>
      </c>
      <c r="AG228" s="6">
        <v>227.0</v>
      </c>
      <c r="AH228" s="6">
        <f>COUNTIFS(Data!$B$3:$B$305,Data!$B228)</f>
        <v>1</v>
      </c>
      <c r="AI228" s="6" t="str">
        <f>LEFT(Data!$B228,3)</f>
        <v>245</v>
      </c>
      <c r="AJ228" s="6" t="str">
        <f>IF(Data!$D228="Class 5 BT","BT",
     IF(OR(Data!$J228="Hangcha",Data!$J228="Ruyi",Data!$J228="Maximal",Data!$J228="Shanghai",Data!$J228="Staxx"),"Low",
     "Std"))</f>
        <v>Std</v>
      </c>
      <c r="AK228" s="6"/>
      <c r="AL228" s="6" t="str">
        <f>IF(Data!$AK228&lt;&gt;"",Data!$AK228,Data!$AJ228)</f>
        <v>Std</v>
      </c>
    </row>
    <row r="229" ht="12.0" customHeight="1">
      <c r="A229" s="6" t="s">
        <v>1206</v>
      </c>
      <c r="B229" s="25" t="s">
        <v>335</v>
      </c>
      <c r="C229" s="6" t="s">
        <v>331</v>
      </c>
      <c r="D229" s="22" t="s">
        <v>300</v>
      </c>
      <c r="E229" s="6" t="s">
        <v>634</v>
      </c>
      <c r="F229" s="6" t="s">
        <v>1206</v>
      </c>
      <c r="G229" s="23" t="str">
        <f t="array" ref="G229">INDEX(Family!$B$2:$B$69,MATCH(Data!$C229,Family!$A$2:$A$69,0))</f>
        <v>Reachstacker</v>
      </c>
      <c r="H229" s="6" t="s">
        <v>1005</v>
      </c>
      <c r="I229" s="6" t="s">
        <v>1005</v>
      </c>
      <c r="J229" s="6" t="s">
        <v>1005</v>
      </c>
      <c r="K229" s="6" t="s">
        <v>18</v>
      </c>
      <c r="L229" s="6" t="s">
        <v>1006</v>
      </c>
      <c r="M229" s="6" t="s">
        <v>299</v>
      </c>
      <c r="N229" s="6" t="s">
        <v>627</v>
      </c>
      <c r="O229" s="6" t="s">
        <v>299</v>
      </c>
      <c r="P229" s="6" t="s">
        <v>1007</v>
      </c>
      <c r="Q229" s="6"/>
      <c r="R229" s="6" t="s">
        <v>1207</v>
      </c>
      <c r="S229" s="6"/>
      <c r="T229" s="6"/>
      <c r="U229" s="23" t="str">
        <f>Data!$B229&amp;" "&amp;Data!$F229</f>
        <v>404 RS45-27CH</v>
      </c>
      <c r="V229" s="23" t="str">
        <f>Data!$U229</f>
        <v>404 RS45-27CH</v>
      </c>
      <c r="W229" s="23" t="str">
        <f>Data!$V229</f>
        <v>404 RS45-27CH</v>
      </c>
      <c r="X229" s="23" t="str">
        <f>Data!$W229</f>
        <v>404 RS45-27CH</v>
      </c>
      <c r="Y229" s="6" t="str">
        <f>CONCATENATE(Data!$C229,"_",Data!$AL229)</f>
        <v>Fam 575_BT</v>
      </c>
      <c r="Z229" s="22" t="str">
        <f t="array" ref="Z229">INDEX(Segment!$C$5:$C$89,MATCH(Data!$Y229,Segment!$B$5:$B$89,0))</f>
        <v>Port Equipment - Reachstackers</v>
      </c>
      <c r="AA229" s="6" t="s">
        <v>630</v>
      </c>
      <c r="AB229" s="6" t="s">
        <v>429</v>
      </c>
      <c r="AC229" s="24" t="s">
        <v>428</v>
      </c>
      <c r="AD229" s="24" t="s">
        <v>428</v>
      </c>
      <c r="AE229" s="6" t="s">
        <v>632</v>
      </c>
      <c r="AF229" s="6">
        <v>0.0</v>
      </c>
      <c r="AG229" s="6">
        <v>228.0</v>
      </c>
      <c r="AH229" s="6">
        <f>COUNTIFS(Data!$B$3:$B$305,Data!$B229)</f>
        <v>1</v>
      </c>
      <c r="AI229" s="6" t="str">
        <f>LEFT(Data!$B229,3)</f>
        <v>404</v>
      </c>
      <c r="AJ229" s="6" t="str">
        <f>IF(Data!$D229="Class 5 BT","BT",
     IF(OR(Data!$J229="Hangcha",Data!$J229="Ruyi",Data!$J229="Maximal",Data!$J229="Shanghai",Data!$J229="Staxx"),"Low",
     "Std"))</f>
        <v>BT</v>
      </c>
      <c r="AK229" s="6"/>
      <c r="AL229" s="6" t="str">
        <f>IF(Data!$AK229&lt;&gt;"",Data!$AK229,Data!$AJ229)</f>
        <v>BT</v>
      </c>
    </row>
    <row r="230" ht="12.0" customHeight="1">
      <c r="A230" s="6" t="s">
        <v>1206</v>
      </c>
      <c r="B230" s="25" t="s">
        <v>334</v>
      </c>
      <c r="C230" s="6" t="s">
        <v>331</v>
      </c>
      <c r="D230" s="22" t="s">
        <v>300</v>
      </c>
      <c r="E230" s="6" t="s">
        <v>634</v>
      </c>
      <c r="F230" s="6" t="s">
        <v>1206</v>
      </c>
      <c r="G230" s="23" t="str">
        <f t="array" ref="G230">INDEX(Family!$B$2:$B$69,MATCH(Data!$C230,Family!$A$2:$A$69,0))</f>
        <v>Reachstacker</v>
      </c>
      <c r="H230" s="6" t="s">
        <v>1005</v>
      </c>
      <c r="I230" s="6" t="s">
        <v>1005</v>
      </c>
      <c r="J230" s="6" t="s">
        <v>1005</v>
      </c>
      <c r="K230" s="6" t="s">
        <v>18</v>
      </c>
      <c r="L230" s="6" t="s">
        <v>1006</v>
      </c>
      <c r="M230" s="6" t="s">
        <v>299</v>
      </c>
      <c r="N230" s="6" t="s">
        <v>627</v>
      </c>
      <c r="O230" s="6" t="s">
        <v>299</v>
      </c>
      <c r="P230" s="6" t="s">
        <v>1007</v>
      </c>
      <c r="Q230" s="6"/>
      <c r="R230" s="6" t="s">
        <v>1208</v>
      </c>
      <c r="S230" s="6"/>
      <c r="T230" s="6"/>
      <c r="U230" s="23" t="str">
        <f>Data!$B230&amp;" "&amp;Data!$F230</f>
        <v>366 RS45-27CH</v>
      </c>
      <c r="V230" s="23" t="str">
        <f>Data!$U230</f>
        <v>366 RS45-27CH</v>
      </c>
      <c r="W230" s="23" t="str">
        <f>Data!$V230</f>
        <v>366 RS45-27CH</v>
      </c>
      <c r="X230" s="23" t="str">
        <f>Data!$W230</f>
        <v>366 RS45-27CH</v>
      </c>
      <c r="Y230" s="6" t="str">
        <f>CONCATENATE(Data!$C230,"_",Data!$AL230)</f>
        <v>Fam 575_BT</v>
      </c>
      <c r="Z230" s="22" t="str">
        <f t="array" ref="Z230">INDEX(Segment!$C$5:$C$89,MATCH(Data!$Y230,Segment!$B$5:$B$89,0))</f>
        <v>Port Equipment - Reachstackers</v>
      </c>
      <c r="AA230" s="6" t="s">
        <v>630</v>
      </c>
      <c r="AB230" s="6" t="s">
        <v>429</v>
      </c>
      <c r="AC230" s="24" t="s">
        <v>428</v>
      </c>
      <c r="AD230" s="24" t="s">
        <v>428</v>
      </c>
      <c r="AE230" s="6" t="s">
        <v>632</v>
      </c>
      <c r="AF230" s="6">
        <v>0.0</v>
      </c>
      <c r="AG230" s="6">
        <v>229.0</v>
      </c>
      <c r="AH230" s="6">
        <f>COUNTIFS(Data!$B$3:$B$305,Data!$B230)</f>
        <v>1</v>
      </c>
      <c r="AI230" s="6" t="str">
        <f>LEFT(Data!$B230,3)</f>
        <v>366</v>
      </c>
      <c r="AJ230" s="6" t="str">
        <f>IF(Data!$D230="Class 5 BT","BT",
     IF(OR(Data!$J230="Hangcha",Data!$J230="Ruyi",Data!$J230="Maximal",Data!$J230="Shanghai",Data!$J230="Staxx"),"Low",
     "Std"))</f>
        <v>BT</v>
      </c>
      <c r="AK230" s="6"/>
      <c r="AL230" s="6" t="str">
        <f>IF(Data!$AK230&lt;&gt;"",Data!$AK230,Data!$AJ230)</f>
        <v>BT</v>
      </c>
    </row>
    <row r="231" ht="12.0" customHeight="1">
      <c r="A231" s="6" t="s">
        <v>1209</v>
      </c>
      <c r="B231" s="25" t="s">
        <v>143</v>
      </c>
      <c r="C231" s="6" t="s">
        <v>142</v>
      </c>
      <c r="D231" s="22" t="s">
        <v>86</v>
      </c>
      <c r="E231" s="6" t="s">
        <v>634</v>
      </c>
      <c r="F231" s="6" t="s">
        <v>1209</v>
      </c>
      <c r="G231" s="23" t="str">
        <f t="array" ref="G231">INDEX(Family!$B$2:$B$69,MATCH(Data!$C231,Family!$A$2:$A$69,0))</f>
        <v>3-4 Ton Rider Pallet</v>
      </c>
      <c r="H231" s="6" t="s">
        <v>636</v>
      </c>
      <c r="I231" s="6" t="s">
        <v>636</v>
      </c>
      <c r="J231" s="6" t="s">
        <v>636</v>
      </c>
      <c r="K231" s="6" t="s">
        <v>18</v>
      </c>
      <c r="L231" s="6" t="s">
        <v>695</v>
      </c>
      <c r="M231" s="6" t="s">
        <v>86</v>
      </c>
      <c r="N231" s="6" t="s">
        <v>627</v>
      </c>
      <c r="O231" s="6" t="s">
        <v>86</v>
      </c>
      <c r="P231" s="6" t="s">
        <v>742</v>
      </c>
      <c r="Q231" s="6"/>
      <c r="R231" s="6" t="s">
        <v>1203</v>
      </c>
      <c r="S231" s="6"/>
      <c r="T231" s="6"/>
      <c r="U231" s="23" t="str">
        <f>Data!$B231&amp;" "&amp;Data!$F231</f>
        <v>244 BE80-100ZHD         </v>
      </c>
      <c r="V231" s="23" t="str">
        <f>Data!$U231</f>
        <v>244 BE80-100ZHD         </v>
      </c>
      <c r="W231" s="23" t="str">
        <f>Data!$V231</f>
        <v>244 BE80-100ZHD         </v>
      </c>
      <c r="X231" s="23" t="str">
        <f>Data!$W231</f>
        <v>244 BE80-100ZHD         </v>
      </c>
      <c r="Y231" s="6" t="str">
        <f>CONCATENATE(Data!$C231,"_",Data!$AL231)</f>
        <v>Fam 280_Std</v>
      </c>
      <c r="Z231" s="22" t="str">
        <f t="array" ref="Z231">INDEX(Segment!$C$5:$C$89,MATCH(Data!$Y231,Segment!$B$5:$B$89,0))</f>
        <v>C2 - Standard and Premium</v>
      </c>
      <c r="AA231" s="6" t="s">
        <v>630</v>
      </c>
      <c r="AB231" s="6" t="s">
        <v>434</v>
      </c>
      <c r="AC231" s="24" t="s">
        <v>433</v>
      </c>
      <c r="AD231" s="24" t="s">
        <v>433</v>
      </c>
      <c r="AE231" s="6" t="s">
        <v>632</v>
      </c>
      <c r="AF231" s="6">
        <v>0.0</v>
      </c>
      <c r="AG231" s="6">
        <v>230.0</v>
      </c>
      <c r="AH231" s="6">
        <f>COUNTIFS(Data!$B$3:$B$305,Data!$B231)</f>
        <v>1</v>
      </c>
      <c r="AI231" s="6" t="str">
        <f>LEFT(Data!$B231,3)</f>
        <v>244</v>
      </c>
      <c r="AJ231" s="6" t="str">
        <f>IF(Data!$D231="Class 5 BT","BT",
     IF(OR(Data!$J231="Hangcha",Data!$J231="Ruyi",Data!$J231="Maximal",Data!$J231="Shanghai",Data!$J231="Staxx"),"Low",
     "Std"))</f>
        <v>Std</v>
      </c>
      <c r="AK231" s="6"/>
      <c r="AL231" s="6" t="str">
        <f>IF(Data!$AK231&lt;&gt;"",Data!$AK231,Data!$AJ231)</f>
        <v>Std</v>
      </c>
    </row>
    <row r="232" ht="12.0" customHeight="1">
      <c r="A232" s="6" t="s">
        <v>1210</v>
      </c>
      <c r="B232" s="25" t="s">
        <v>208</v>
      </c>
      <c r="C232" s="6" t="s">
        <v>205</v>
      </c>
      <c r="D232" s="22" t="s">
        <v>150</v>
      </c>
      <c r="E232" s="6" t="s">
        <v>634</v>
      </c>
      <c r="F232" s="6" t="s">
        <v>1210</v>
      </c>
      <c r="G232" s="23" t="str">
        <f t="array" ref="G232">INDEX(Family!$B$2:$B$69,MATCH(Data!$C232,Family!$A$2:$A$69,0))</f>
        <v>2-3 Ton MH LL Walkie</v>
      </c>
      <c r="H232" s="6" t="s">
        <v>636</v>
      </c>
      <c r="I232" s="6" t="s">
        <v>636</v>
      </c>
      <c r="J232" s="6" t="s">
        <v>636</v>
      </c>
      <c r="K232" s="6" t="s">
        <v>18</v>
      </c>
      <c r="L232" s="6" t="s">
        <v>695</v>
      </c>
      <c r="M232" s="6" t="s">
        <v>150</v>
      </c>
      <c r="N232" s="6" t="s">
        <v>627</v>
      </c>
      <c r="O232" s="6" t="s">
        <v>150</v>
      </c>
      <c r="P232" s="6" t="s">
        <v>824</v>
      </c>
      <c r="Q232" s="6"/>
      <c r="R232" s="6" t="s">
        <v>1205</v>
      </c>
      <c r="S232" s="6"/>
      <c r="T232" s="6"/>
      <c r="U232" s="23" t="str">
        <f>Data!$B232&amp;" "&amp;Data!$F232</f>
        <v>419 W45ZHD</v>
      </c>
      <c r="V232" s="23" t="str">
        <f>Data!$U232</f>
        <v>419 W45ZHD</v>
      </c>
      <c r="W232" s="23" t="str">
        <f>Data!$V232</f>
        <v>419 W45ZHD</v>
      </c>
      <c r="X232" s="23" t="str">
        <f>Data!$W232</f>
        <v>419 W45ZHD</v>
      </c>
      <c r="Y232" s="6" t="str">
        <f>CONCATENATE(Data!$C232,"_",Data!$AL232)</f>
        <v>Fam 335_Std</v>
      </c>
      <c r="Z232" s="22" t="str">
        <f t="array" ref="Z232">INDEX(Segment!$C$5:$C$89,MATCH(Data!$Y232,Segment!$B$5:$B$89,0))</f>
        <v>C3 - Standard and Premium</v>
      </c>
      <c r="AA232" s="6" t="s">
        <v>630</v>
      </c>
      <c r="AB232" s="6" t="s">
        <v>434</v>
      </c>
      <c r="AC232" s="24" t="s">
        <v>433</v>
      </c>
      <c r="AD232" s="24" t="s">
        <v>433</v>
      </c>
      <c r="AE232" s="6" t="s">
        <v>632</v>
      </c>
      <c r="AF232" s="6">
        <v>0.0</v>
      </c>
      <c r="AG232" s="6">
        <v>231.0</v>
      </c>
      <c r="AH232" s="6">
        <f>COUNTIFS(Data!$B$3:$B$305,Data!$B232)</f>
        <v>1</v>
      </c>
      <c r="AI232" s="6" t="str">
        <f>LEFT(Data!$B232,3)</f>
        <v>419</v>
      </c>
      <c r="AJ232" s="6" t="str">
        <f>IF(Data!$D232="Class 5 BT","BT",
     IF(OR(Data!$J232="Hangcha",Data!$J232="Ruyi",Data!$J232="Maximal",Data!$J232="Shanghai",Data!$J232="Staxx"),"Low",
     "Std"))</f>
        <v>Std</v>
      </c>
      <c r="AK232" s="6"/>
      <c r="AL232" s="6" t="str">
        <f>IF(Data!$AK232&lt;&gt;"",Data!$AK232,Data!$AJ232)</f>
        <v>Std</v>
      </c>
    </row>
    <row r="233" ht="12.0" customHeight="1">
      <c r="A233" s="6" t="s">
        <v>1211</v>
      </c>
      <c r="B233" s="25" t="s">
        <v>277</v>
      </c>
      <c r="C233" s="6" t="s">
        <v>275</v>
      </c>
      <c r="D233" s="22" t="s">
        <v>150</v>
      </c>
      <c r="E233" s="6" t="s">
        <v>623</v>
      </c>
      <c r="F233" s="6" t="s">
        <v>1211</v>
      </c>
      <c r="G233" s="23" t="str">
        <f t="array" ref="G233">INDEX(Family!$B$2:$B$69,MATCH(Data!$C233,Family!$A$2:$A$69,0))</f>
        <v>1-2 Ton MH LL Wlk CP</v>
      </c>
      <c r="H233" s="6" t="s">
        <v>1212</v>
      </c>
      <c r="I233" s="6" t="s">
        <v>1212</v>
      </c>
      <c r="J233" s="6" t="s">
        <v>1212</v>
      </c>
      <c r="K233" s="6" t="s">
        <v>18</v>
      </c>
      <c r="L233" s="6" t="s">
        <v>695</v>
      </c>
      <c r="M233" s="6" t="s">
        <v>150</v>
      </c>
      <c r="N233" s="6" t="s">
        <v>627</v>
      </c>
      <c r="O233" s="6" t="s">
        <v>150</v>
      </c>
      <c r="P233" s="6" t="s">
        <v>824</v>
      </c>
      <c r="Q233" s="6"/>
      <c r="R233" s="6" t="s">
        <v>470</v>
      </c>
      <c r="S233" s="6"/>
      <c r="T233" s="6"/>
      <c r="U233" s="23" t="str">
        <f>Data!$B233&amp;" "&amp;Data!$F233</f>
        <v>956 UT15WE</v>
      </c>
      <c r="V233" s="23" t="str">
        <f>Data!$U233</f>
        <v>956 UT15WE</v>
      </c>
      <c r="W233" s="23" t="str">
        <f>Data!$V233</f>
        <v>956 UT15WE</v>
      </c>
      <c r="X233" s="23" t="str">
        <f>Data!$W233</f>
        <v>956 UT15WE</v>
      </c>
      <c r="Y233" s="6" t="str">
        <f>CONCATENATE(Data!$C233,"_",Data!$AL233)</f>
        <v>Fam 378_Low</v>
      </c>
      <c r="Z233" s="22" t="str">
        <f t="array" ref="Z233">INDEX(Segment!$C$5:$C$89,MATCH(Data!$Y233,Segment!$B$5:$B$89,0))</f>
        <v>C3 - Low Intensity</v>
      </c>
      <c r="AA233" s="6" t="s">
        <v>630</v>
      </c>
      <c r="AB233" s="6" t="s">
        <v>434</v>
      </c>
      <c r="AC233" s="24" t="s">
        <v>433</v>
      </c>
      <c r="AD233" s="24" t="s">
        <v>433</v>
      </c>
      <c r="AE233" s="6" t="s">
        <v>632</v>
      </c>
      <c r="AF233" s="6" t="s">
        <v>641</v>
      </c>
      <c r="AG233" s="6">
        <v>232.0</v>
      </c>
      <c r="AH233" s="6">
        <f>COUNTIFS(Data!$B$3:$B$305,Data!$B233)</f>
        <v>1</v>
      </c>
      <c r="AI233" s="6" t="str">
        <f>LEFT(Data!$B233,3)</f>
        <v>956</v>
      </c>
      <c r="AJ233" s="6" t="str">
        <f>IF(Data!$D233="Class 5 BT","BT",
     IF(OR(Data!$J233="Hangcha",Data!$J233="Ruyi",Data!$J233="Maximal",Data!$J233="Shanghai",Data!$J233="Staxx"),"Low",
     "Std"))</f>
        <v>Low</v>
      </c>
      <c r="AK233" s="6"/>
      <c r="AL233" s="6" t="str">
        <f>IF(Data!$AK233&lt;&gt;"",Data!$AK233,Data!$AJ233)</f>
        <v>Low</v>
      </c>
    </row>
    <row r="234" ht="12.0" customHeight="1">
      <c r="A234" s="6" t="s">
        <v>1211</v>
      </c>
      <c r="B234" s="25" t="s">
        <v>276</v>
      </c>
      <c r="C234" s="6" t="s">
        <v>275</v>
      </c>
      <c r="D234" s="22" t="s">
        <v>150</v>
      </c>
      <c r="E234" s="6" t="s">
        <v>634</v>
      </c>
      <c r="F234" s="6" t="s">
        <v>1211</v>
      </c>
      <c r="G234" s="23" t="str">
        <f t="array" ref="G234">INDEX(Family!$B$2:$B$69,MATCH(Data!$C234,Family!$A$2:$A$69,0))</f>
        <v>1-2 Ton MH LL Wlk CP</v>
      </c>
      <c r="H234" s="6" t="s">
        <v>1212</v>
      </c>
      <c r="I234" s="6" t="s">
        <v>1212</v>
      </c>
      <c r="J234" s="6" t="s">
        <v>1212</v>
      </c>
      <c r="K234" s="6" t="s">
        <v>18</v>
      </c>
      <c r="L234" s="6" t="s">
        <v>695</v>
      </c>
      <c r="M234" s="6" t="s">
        <v>150</v>
      </c>
      <c r="N234" s="6" t="s">
        <v>627</v>
      </c>
      <c r="O234" s="6" t="s">
        <v>150</v>
      </c>
      <c r="P234" s="6" t="s">
        <v>824</v>
      </c>
      <c r="Q234" s="6"/>
      <c r="R234" s="6" t="s">
        <v>470</v>
      </c>
      <c r="S234" s="6"/>
      <c r="T234" s="6"/>
      <c r="U234" s="23" t="str">
        <f>Data!$B234&amp;" "&amp;Data!$F234</f>
        <v>378 UT15WE</v>
      </c>
      <c r="V234" s="23" t="str">
        <f>Data!$U234</f>
        <v>378 UT15WE</v>
      </c>
      <c r="W234" s="23" t="str">
        <f>Data!$V234</f>
        <v>378 UT15WE</v>
      </c>
      <c r="X234" s="23" t="str">
        <f>Data!$W234</f>
        <v>378 UT15WE</v>
      </c>
      <c r="Y234" s="6" t="str">
        <f>CONCATENATE(Data!$C234,"_",Data!$AL234)</f>
        <v>Fam 378_Low</v>
      </c>
      <c r="Z234" s="22" t="str">
        <f t="array" ref="Z234">INDEX(Segment!$C$5:$C$89,MATCH(Data!$Y234,Segment!$B$5:$B$89,0))</f>
        <v>C3 - Low Intensity</v>
      </c>
      <c r="AA234" s="6" t="s">
        <v>630</v>
      </c>
      <c r="AB234" s="6" t="s">
        <v>434</v>
      </c>
      <c r="AC234" s="24" t="s">
        <v>433</v>
      </c>
      <c r="AD234" s="24" t="s">
        <v>433</v>
      </c>
      <c r="AE234" s="6" t="s">
        <v>632</v>
      </c>
      <c r="AF234" s="6" t="s">
        <v>641</v>
      </c>
      <c r="AG234" s="6">
        <v>233.0</v>
      </c>
      <c r="AH234" s="6">
        <f>COUNTIFS(Data!$B$3:$B$305,Data!$B234)</f>
        <v>1</v>
      </c>
      <c r="AI234" s="6" t="str">
        <f>LEFT(Data!$B234,3)</f>
        <v>378</v>
      </c>
      <c r="AJ234" s="6" t="str">
        <f>IF(Data!$D234="Class 5 BT","BT",
     IF(OR(Data!$J234="Hangcha",Data!$J234="Ruyi",Data!$J234="Maximal",Data!$J234="Shanghai",Data!$J234="Staxx"),"Low",
     "Std"))</f>
        <v>Low</v>
      </c>
      <c r="AK234" s="6"/>
      <c r="AL234" s="6" t="str">
        <f>IF(Data!$AK234&lt;&gt;"",Data!$AK234,Data!$AJ234)</f>
        <v>Low</v>
      </c>
    </row>
    <row r="235" ht="12.0" customHeight="1">
      <c r="A235" s="6" t="s">
        <v>1213</v>
      </c>
      <c r="B235" s="21" t="s">
        <v>29</v>
      </c>
      <c r="C235" s="6" t="s">
        <v>25</v>
      </c>
      <c r="D235" s="22" t="s">
        <v>19</v>
      </c>
      <c r="E235" s="6" t="s">
        <v>623</v>
      </c>
      <c r="F235" s="6" t="s">
        <v>1213</v>
      </c>
      <c r="G235" s="23" t="str">
        <f t="array" ref="G235">INDEX(Family!$B$2:$B$69,MATCH(Data!$C235,Family!$A$2:$A$69,0))</f>
        <v>1-2 Ton 3 Whl FWD UT</v>
      </c>
      <c r="H235" s="6" t="s">
        <v>1096</v>
      </c>
      <c r="I235" s="6" t="s">
        <v>1096</v>
      </c>
      <c r="J235" s="6" t="s">
        <v>1096</v>
      </c>
      <c r="K235" s="6" t="s">
        <v>18</v>
      </c>
      <c r="L235" s="6" t="s">
        <v>695</v>
      </c>
      <c r="M235" s="6" t="s">
        <v>19</v>
      </c>
      <c r="N235" s="6" t="s">
        <v>627</v>
      </c>
      <c r="O235" s="6" t="s">
        <v>19</v>
      </c>
      <c r="P235" s="6" t="s">
        <v>628</v>
      </c>
      <c r="Q235" s="6" t="s">
        <v>1213</v>
      </c>
      <c r="R235" s="6" t="s">
        <v>1183</v>
      </c>
      <c r="S235" s="6"/>
      <c r="T235" s="6"/>
      <c r="U235" s="23" t="str">
        <f>Data!$B235&amp;" "&amp;Data!$F235</f>
        <v>379 UT1.5-1.8PFE</v>
      </c>
      <c r="V235" s="23" t="str">
        <f>Data!$U235</f>
        <v>379 UT1.5-1.8PFE</v>
      </c>
      <c r="W235" s="23" t="str">
        <f>Data!$V235</f>
        <v>379 UT1.5-1.8PFE</v>
      </c>
      <c r="X235" s="23" t="str">
        <f>Data!$W235</f>
        <v>379 UT1.5-1.8PFE</v>
      </c>
      <c r="Y235" s="6" t="str">
        <f>CONCATENATE(Data!$C235,"_",Data!$AL235)</f>
        <v>Fam 112_Low</v>
      </c>
      <c r="Z235" s="22" t="str">
        <f t="array" ref="Z235">INDEX(Segment!$C$5:$C$89,MATCH(Data!$Y235,Segment!$B$5:$B$89,0))</f>
        <v>C1 1-3.5T - Low Intensity</v>
      </c>
      <c r="AA235" s="6" t="s">
        <v>630</v>
      </c>
      <c r="AB235" s="6" t="s">
        <v>416</v>
      </c>
      <c r="AC235" s="24" t="s">
        <v>415</v>
      </c>
      <c r="AD235" s="24" t="s">
        <v>631</v>
      </c>
      <c r="AE235" s="6" t="s">
        <v>632</v>
      </c>
      <c r="AF235" s="6" t="s">
        <v>641</v>
      </c>
      <c r="AG235" s="6">
        <v>234.0</v>
      </c>
      <c r="AH235" s="6">
        <f>COUNTIFS(Data!$B$3:$B$305,Data!$B235)</f>
        <v>1</v>
      </c>
      <c r="AI235" s="6" t="str">
        <f>LEFT(Data!$B235,3)</f>
        <v>379</v>
      </c>
      <c r="AJ235" s="6" t="str">
        <f>IF(Data!$D235="Class 5 BT","BT",
     IF(OR(Data!$J235="Hangcha",Data!$J235="Ruyi",Data!$J235="Maximal",Data!$J235="Shanghai",Data!$J235="Staxx"),"Low",
     "Std"))</f>
        <v>Low</v>
      </c>
      <c r="AK235" s="6"/>
      <c r="AL235" s="6" t="str">
        <f>IF(Data!$AK235&lt;&gt;"",Data!$AK235,Data!$AJ235)</f>
        <v>Low</v>
      </c>
    </row>
    <row r="236" ht="12.0" customHeight="1">
      <c r="A236" s="6" t="s">
        <v>1214</v>
      </c>
      <c r="B236" s="21" t="s">
        <v>27</v>
      </c>
      <c r="C236" s="6" t="s">
        <v>25</v>
      </c>
      <c r="D236" s="22" t="s">
        <v>19</v>
      </c>
      <c r="E236" s="6" t="s">
        <v>634</v>
      </c>
      <c r="F236" s="6" t="s">
        <v>1215</v>
      </c>
      <c r="G236" s="23" t="str">
        <f t="array" ref="G236">INDEX(Family!$B$2:$B$69,MATCH(Data!$C236,Family!$A$2:$A$69,0))</f>
        <v>1-2 Ton 3 Whl FWD UT</v>
      </c>
      <c r="H236" s="6" t="s">
        <v>1096</v>
      </c>
      <c r="I236" s="6" t="s">
        <v>1096</v>
      </c>
      <c r="J236" s="6" t="s">
        <v>1096</v>
      </c>
      <c r="K236" s="6" t="s">
        <v>18</v>
      </c>
      <c r="L236" s="6" t="s">
        <v>695</v>
      </c>
      <c r="M236" s="6" t="s">
        <v>19</v>
      </c>
      <c r="N236" s="6" t="s">
        <v>627</v>
      </c>
      <c r="O236" s="6" t="s">
        <v>19</v>
      </c>
      <c r="P236" s="6" t="s">
        <v>628</v>
      </c>
      <c r="Q236" s="6" t="s">
        <v>1215</v>
      </c>
      <c r="R236" s="6" t="s">
        <v>1183</v>
      </c>
      <c r="S236" s="6"/>
      <c r="T236" s="6"/>
      <c r="U236" s="23" t="str">
        <f>Data!$B236&amp;" "&amp;Data!$F236</f>
        <v>374 UT1.5-1.8_PFE</v>
      </c>
      <c r="V236" s="23" t="str">
        <f>Data!$U236</f>
        <v>374 UT1.5-1.8_PFE</v>
      </c>
      <c r="W236" s="23" t="str">
        <f>Data!$V236</f>
        <v>374 UT1.5-1.8_PFE</v>
      </c>
      <c r="X236" s="23" t="str">
        <f>Data!$W236</f>
        <v>374 UT1.5-1.8_PFE</v>
      </c>
      <c r="Y236" s="6" t="str">
        <f>CONCATENATE(Data!$C236,"_",Data!$AL236)</f>
        <v>Fam 112_Low</v>
      </c>
      <c r="Z236" s="22" t="str">
        <f t="array" ref="Z236">INDEX(Segment!$C$5:$C$89,MATCH(Data!$Y236,Segment!$B$5:$B$89,0))</f>
        <v>C1 1-3.5T - Low Intensity</v>
      </c>
      <c r="AA236" s="6" t="s">
        <v>630</v>
      </c>
      <c r="AB236" s="6" t="s">
        <v>416</v>
      </c>
      <c r="AC236" s="24" t="s">
        <v>415</v>
      </c>
      <c r="AD236" s="24" t="s">
        <v>631</v>
      </c>
      <c r="AE236" s="6" t="s">
        <v>632</v>
      </c>
      <c r="AF236" s="6" t="s">
        <v>641</v>
      </c>
      <c r="AG236" s="6">
        <v>235.0</v>
      </c>
      <c r="AH236" s="6">
        <f>COUNTIFS(Data!$B$3:$B$305,Data!$B236)</f>
        <v>1</v>
      </c>
      <c r="AI236" s="6" t="str">
        <f>LEFT(Data!$B236,3)</f>
        <v>374</v>
      </c>
      <c r="AJ236" s="6" t="str">
        <f>IF(Data!$D236="Class 5 BT","BT",
     IF(OR(Data!$J236="Hangcha",Data!$J236="Ruyi",Data!$J236="Maximal",Data!$J236="Shanghai",Data!$J236="Staxx"),"Low",
     "Std"))</f>
        <v>Low</v>
      </c>
      <c r="AK236" s="6"/>
      <c r="AL236" s="6" t="str">
        <f>IF(Data!$AK236&lt;&gt;"",Data!$AK236,Data!$AJ236)</f>
        <v>Low</v>
      </c>
    </row>
    <row r="237" ht="12.0" customHeight="1">
      <c r="A237" s="6" t="s">
        <v>1216</v>
      </c>
      <c r="B237" s="25" t="s">
        <v>74</v>
      </c>
      <c r="C237" s="6" t="s">
        <v>70</v>
      </c>
      <c r="D237" s="22" t="s">
        <v>19</v>
      </c>
      <c r="E237" s="6" t="s">
        <v>634</v>
      </c>
      <c r="F237" s="6" t="s">
        <v>1217</v>
      </c>
      <c r="G237" s="23" t="str">
        <f t="array" ref="G237">INDEX(Family!$B$2:$B$69,MATCH(Data!$C237,Family!$A$2:$A$69,0))</f>
        <v>2-3 Ton Electric DBB</v>
      </c>
      <c r="H237" s="6" t="s">
        <v>1218</v>
      </c>
      <c r="I237" s="6" t="s">
        <v>1218</v>
      </c>
      <c r="J237" s="6" t="s">
        <v>1218</v>
      </c>
      <c r="K237" s="6" t="s">
        <v>18</v>
      </c>
      <c r="L237" s="6" t="s">
        <v>626</v>
      </c>
      <c r="M237" s="6" t="s">
        <v>19</v>
      </c>
      <c r="N237" s="6" t="s">
        <v>627</v>
      </c>
      <c r="O237" s="6" t="s">
        <v>19</v>
      </c>
      <c r="P237" s="6" t="s">
        <v>628</v>
      </c>
      <c r="Q237" s="6" t="s">
        <v>1217</v>
      </c>
      <c r="R237" s="6" t="s">
        <v>726</v>
      </c>
      <c r="S237" s="6"/>
      <c r="T237" s="6"/>
      <c r="U237" s="23" t="str">
        <f>Data!$B237&amp;" "&amp;Data!$F237</f>
        <v>402 J2.00-2.5_EX</v>
      </c>
      <c r="V237" s="23" t="str">
        <f>Data!$U237</f>
        <v>402 J2.00-2.5_EX</v>
      </c>
      <c r="W237" s="23" t="str">
        <f>Data!$V237</f>
        <v>402 J2.00-2.5_EX</v>
      </c>
      <c r="X237" s="23" t="str">
        <f>Data!$W237</f>
        <v>402 J2.00-2.5_EX</v>
      </c>
      <c r="Y237" s="6" t="str">
        <f>CONCATENATE(Data!$C237,"_",Data!$AL237)</f>
        <v>Fam 180_Low</v>
      </c>
      <c r="Z237" s="22" t="str">
        <f t="array" ref="Z237">INDEX(Segment!$C$5:$C$89,MATCH(Data!$Y237,Segment!$B$5:$B$89,0))</f>
        <v>C1 1-3.5T - Low Intensity</v>
      </c>
      <c r="AA237" s="6" t="s">
        <v>630</v>
      </c>
      <c r="AB237" s="6" t="s">
        <v>416</v>
      </c>
      <c r="AC237" s="24" t="s">
        <v>415</v>
      </c>
      <c r="AD237" s="24" t="s">
        <v>631</v>
      </c>
      <c r="AE237" s="6" t="s">
        <v>632</v>
      </c>
      <c r="AF237" s="6" t="s">
        <v>641</v>
      </c>
      <c r="AG237" s="6">
        <v>236.0</v>
      </c>
      <c r="AH237" s="6">
        <f>COUNTIFS(Data!$B$3:$B$305,Data!$B237)</f>
        <v>1</v>
      </c>
      <c r="AI237" s="6" t="str">
        <f>LEFT(Data!$B237,3)</f>
        <v>402</v>
      </c>
      <c r="AJ237" s="6" t="str">
        <f>IF(Data!$D237="Class 5 BT","BT",
     IF(OR(Data!$J237="Hangcha",Data!$J237="Ruyi",Data!$J237="Maximal",Data!$J237="Shanghai",Data!$J237="Staxx"),"Low",
     "Std"))</f>
        <v>Low</v>
      </c>
      <c r="AK237" s="6"/>
      <c r="AL237" s="6" t="str">
        <f>IF(Data!$AK237&lt;&gt;"",Data!$AK237,Data!$AJ237)</f>
        <v>Low</v>
      </c>
    </row>
    <row r="238" ht="12.0" customHeight="1">
      <c r="A238" s="6" t="s">
        <v>1219</v>
      </c>
      <c r="B238" s="25" t="s">
        <v>39</v>
      </c>
      <c r="C238" s="6" t="s">
        <v>38</v>
      </c>
      <c r="D238" s="22" t="s">
        <v>19</v>
      </c>
      <c r="E238" s="6" t="s">
        <v>623</v>
      </c>
      <c r="F238" s="6" t="s">
        <v>1220</v>
      </c>
      <c r="G238" s="23" t="str">
        <f t="array" ref="G238">INDEX(Family!$B$2:$B$69,MATCH(Data!$C238,Family!$A$2:$A$69,0))</f>
        <v>2-3 Ton Elec 4 Wh UT</v>
      </c>
      <c r="H238" s="6" t="s">
        <v>1096</v>
      </c>
      <c r="I238" s="6" t="s">
        <v>1096</v>
      </c>
      <c r="J238" s="6" t="s">
        <v>1096</v>
      </c>
      <c r="K238" s="6" t="s">
        <v>18</v>
      </c>
      <c r="L238" s="6" t="s">
        <v>695</v>
      </c>
      <c r="M238" s="6" t="s">
        <v>19</v>
      </c>
      <c r="N238" s="6" t="s">
        <v>627</v>
      </c>
      <c r="O238" s="6" t="s">
        <v>19</v>
      </c>
      <c r="P238" s="6" t="s">
        <v>628</v>
      </c>
      <c r="Q238" s="6" t="s">
        <v>1220</v>
      </c>
      <c r="R238" s="6" t="s">
        <v>1221</v>
      </c>
      <c r="S238" s="6"/>
      <c r="T238" s="6"/>
      <c r="U238" s="23" t="str">
        <f>Data!$B238&amp;" "&amp;Data!$F238</f>
        <v>396 UT30-35PFE</v>
      </c>
      <c r="V238" s="23" t="str">
        <f>Data!$U238</f>
        <v>396 UT30-35PFE</v>
      </c>
      <c r="W238" s="23" t="str">
        <f>Data!$V238</f>
        <v>396 UT30-35PFE</v>
      </c>
      <c r="X238" s="23" t="str">
        <f>Data!$W238</f>
        <v>396 UT30-35PFE</v>
      </c>
      <c r="Y238" s="6" t="str">
        <f>CONCATENATE(Data!$C238,"_",Data!$AL238)</f>
        <v>Fam 122_Low</v>
      </c>
      <c r="Z238" s="22" t="str">
        <f t="array" ref="Z238">INDEX(Segment!$C$5:$C$89,MATCH(Data!$Y238,Segment!$B$5:$B$89,0))</f>
        <v>C1 1-3.5T - Low Intensity</v>
      </c>
      <c r="AA238" s="6" t="s">
        <v>630</v>
      </c>
      <c r="AB238" s="6" t="s">
        <v>416</v>
      </c>
      <c r="AC238" s="24" t="s">
        <v>415</v>
      </c>
      <c r="AD238" s="24" t="s">
        <v>631</v>
      </c>
      <c r="AE238" s="6" t="s">
        <v>632</v>
      </c>
      <c r="AF238" s="6" t="s">
        <v>641</v>
      </c>
      <c r="AG238" s="6">
        <v>237.0</v>
      </c>
      <c r="AH238" s="6">
        <f>COUNTIFS(Data!$B$3:$B$305,Data!$B238)</f>
        <v>1</v>
      </c>
      <c r="AI238" s="6" t="str">
        <f>LEFT(Data!$B238,3)</f>
        <v>396</v>
      </c>
      <c r="AJ238" s="6" t="str">
        <f>IF(Data!$D238="Class 5 BT","BT",
     IF(OR(Data!$J238="Hangcha",Data!$J238="Ruyi",Data!$J238="Maximal",Data!$J238="Shanghai",Data!$J238="Staxx"),"Low",
     "Std"))</f>
        <v>Low</v>
      </c>
      <c r="AK238" s="6"/>
      <c r="AL238" s="6" t="str">
        <f>IF(Data!$AK238&lt;&gt;"",Data!$AK238,Data!$AJ238)</f>
        <v>Low</v>
      </c>
    </row>
    <row r="239" ht="12.0" customHeight="1">
      <c r="A239" s="6" t="s">
        <v>1175</v>
      </c>
      <c r="B239" s="25" t="s">
        <v>159</v>
      </c>
      <c r="C239" s="6" t="s">
        <v>156</v>
      </c>
      <c r="D239" s="22" t="s">
        <v>150</v>
      </c>
      <c r="E239" s="6" t="s">
        <v>623</v>
      </c>
      <c r="F239" s="6" t="s">
        <v>1175</v>
      </c>
      <c r="G239" s="23" t="str">
        <f t="array" ref="G239">INDEX(Family!$B$2:$B$69,MATCH(Data!$C239,Family!$A$2:$A$69,0))</f>
        <v>1-2 Ton MH LL Walkie</v>
      </c>
      <c r="H239" s="6" t="s">
        <v>710</v>
      </c>
      <c r="I239" s="6" t="s">
        <v>710</v>
      </c>
      <c r="J239" s="6" t="s">
        <v>710</v>
      </c>
      <c r="K239" s="6" t="s">
        <v>18</v>
      </c>
      <c r="L239" s="6" t="s">
        <v>695</v>
      </c>
      <c r="M239" s="6" t="s">
        <v>150</v>
      </c>
      <c r="N239" s="6" t="s">
        <v>627</v>
      </c>
      <c r="O239" s="6" t="s">
        <v>150</v>
      </c>
      <c r="P239" s="6" t="s">
        <v>824</v>
      </c>
      <c r="Q239" s="6"/>
      <c r="R239" s="6" t="s">
        <v>1222</v>
      </c>
      <c r="S239" s="6"/>
      <c r="T239" s="6"/>
      <c r="U239" s="23" t="str">
        <f>Data!$B239&amp;" "&amp;Data!$F239</f>
        <v>428 MP20</v>
      </c>
      <c r="V239" s="23" t="str">
        <f>Data!$U239</f>
        <v>428 MP20</v>
      </c>
      <c r="W239" s="23" t="str">
        <f>Data!$V239</f>
        <v>428 MP20</v>
      </c>
      <c r="X239" s="23" t="str">
        <f>Data!$W239</f>
        <v>428 MP20</v>
      </c>
      <c r="Y239" s="6" t="str">
        <f>CONCATENATE(Data!$C239,"_",Data!$AL239)</f>
        <v>Fam 310_Std</v>
      </c>
      <c r="Z239" s="22" t="str">
        <f t="array" ref="Z239">INDEX(Segment!$C$5:$C$89,MATCH(Data!$Y239,Segment!$B$5:$B$89,0))</f>
        <v>C3 - Standard and Premium</v>
      </c>
      <c r="AA239" s="6" t="s">
        <v>630</v>
      </c>
      <c r="AB239" s="6" t="s">
        <v>434</v>
      </c>
      <c r="AC239" s="24" t="s">
        <v>433</v>
      </c>
      <c r="AD239" s="24" t="s">
        <v>433</v>
      </c>
      <c r="AE239" s="6" t="s">
        <v>632</v>
      </c>
      <c r="AF239" s="6">
        <v>0.0</v>
      </c>
      <c r="AG239" s="6">
        <v>238.0</v>
      </c>
      <c r="AH239" s="6">
        <f>COUNTIFS(Data!$B$3:$B$305,Data!$B239)</f>
        <v>1</v>
      </c>
      <c r="AI239" s="6" t="str">
        <f>LEFT(Data!$B239,3)</f>
        <v>428</v>
      </c>
      <c r="AJ239" s="6" t="str">
        <f>IF(Data!$D239="Class 5 BT","BT",
     IF(OR(Data!$J239="Hangcha",Data!$J239="Ruyi",Data!$J239="Maximal",Data!$J239="Shanghai",Data!$J239="Staxx"),"Low",
     "Std"))</f>
        <v>Std</v>
      </c>
      <c r="AK239" s="6"/>
      <c r="AL239" s="6" t="str">
        <f>IF(Data!$AK239&lt;&gt;"",Data!$AK239,Data!$AJ239)</f>
        <v>Std</v>
      </c>
    </row>
    <row r="240" ht="12.0" customHeight="1">
      <c r="A240" s="6" t="s">
        <v>1223</v>
      </c>
      <c r="B240" s="25" t="s">
        <v>376</v>
      </c>
      <c r="C240" s="6" t="s">
        <v>365</v>
      </c>
      <c r="D240" s="22" t="s">
        <v>340</v>
      </c>
      <c r="E240" s="6" t="s">
        <v>634</v>
      </c>
      <c r="F240" s="6" t="s">
        <v>1223</v>
      </c>
      <c r="G240" s="23" t="str">
        <f t="array" ref="G240">INDEX(Family!$B$2:$B$69,MATCH(Data!$C240,Family!$A$2:$A$69,0))</f>
        <v>2-3 Ton ICE Pneu - LCT</v>
      </c>
      <c r="H240" s="6" t="s">
        <v>1218</v>
      </c>
      <c r="I240" s="6" t="s">
        <v>1218</v>
      </c>
      <c r="J240" s="6" t="s">
        <v>1218</v>
      </c>
      <c r="K240" s="6" t="s">
        <v>18</v>
      </c>
      <c r="L240" s="6" t="s">
        <v>626</v>
      </c>
      <c r="M240" s="6" t="s">
        <v>299</v>
      </c>
      <c r="N240" s="6" t="s">
        <v>627</v>
      </c>
      <c r="O240" s="6" t="s">
        <v>299</v>
      </c>
      <c r="P240" s="6" t="s">
        <v>1007</v>
      </c>
      <c r="Q240" s="6" t="s">
        <v>1223</v>
      </c>
      <c r="R240" s="6" t="s">
        <v>1224</v>
      </c>
      <c r="S240" s="6"/>
      <c r="T240" s="6"/>
      <c r="U240" s="23" t="str">
        <f>Data!$B240&amp;" "&amp;Data!$F240</f>
        <v>966 H2.5-H3.5DX</v>
      </c>
      <c r="V240" s="23" t="str">
        <f>Data!$U240</f>
        <v>966 H2.5-H3.5DX</v>
      </c>
      <c r="W240" s="23" t="str">
        <f>Data!$V240</f>
        <v>966 H2.5-H3.5DX</v>
      </c>
      <c r="X240" s="23" t="str">
        <f>Data!$W240</f>
        <v>966 H2.5-H3.5DX</v>
      </c>
      <c r="Y240" s="6" t="str">
        <f>CONCATENATE(Data!$C240,"_",Data!$AL240)</f>
        <v>Fam 537_Low</v>
      </c>
      <c r="Z240" s="22" t="str">
        <f t="array" ref="Z240">INDEX(Segment!$C$5:$C$89,MATCH(Data!$Y240,Segment!$B$5:$B$89,0))</f>
        <v>C5 1-3.5T - Low Intensity</v>
      </c>
      <c r="AA240" s="6" t="s">
        <v>630</v>
      </c>
      <c r="AB240" s="6" t="s">
        <v>416</v>
      </c>
      <c r="AC240" s="24" t="s">
        <v>415</v>
      </c>
      <c r="AD240" s="24" t="s">
        <v>631</v>
      </c>
      <c r="AE240" s="6" t="s">
        <v>632</v>
      </c>
      <c r="AF240" s="6" t="s">
        <v>641</v>
      </c>
      <c r="AG240" s="6">
        <v>239.0</v>
      </c>
      <c r="AH240" s="6">
        <f>COUNTIFS(Data!$B$3:$B$305,Data!$B240)</f>
        <v>1</v>
      </c>
      <c r="AI240" s="6" t="str">
        <f>LEFT(Data!$B240,3)</f>
        <v>966</v>
      </c>
      <c r="AJ240" s="6" t="str">
        <f>IF(Data!$D240="Class 5 BT","BT",
     IF(OR(Data!$J240="Hangcha",Data!$J240="Ruyi",Data!$J240="Maximal",Data!$J240="Shanghai",Data!$J240="Staxx"),"Low",
     "Std"))</f>
        <v>Low</v>
      </c>
      <c r="AK240" s="6"/>
      <c r="AL240" s="6" t="str">
        <f>IF(Data!$AK240&lt;&gt;"",Data!$AK240,Data!$AJ240)</f>
        <v>Low</v>
      </c>
    </row>
    <row r="241" ht="12.0" customHeight="1">
      <c r="A241" s="6" t="s">
        <v>1225</v>
      </c>
      <c r="B241" s="25" t="s">
        <v>99</v>
      </c>
      <c r="C241" s="6" t="s">
        <v>96</v>
      </c>
      <c r="D241" s="22" t="s">
        <v>86</v>
      </c>
      <c r="E241" s="6" t="s">
        <v>634</v>
      </c>
      <c r="F241" s="6" t="s">
        <v>1225</v>
      </c>
      <c r="G241" s="23" t="str">
        <f t="array" ref="G241">INDEX(Family!$B$2:$B$69,MATCH(Data!$C241,Family!$A$2:$A$69,0))</f>
        <v>NA  Small Reach</v>
      </c>
      <c r="H241" s="7" t="s">
        <v>1226</v>
      </c>
      <c r="I241" s="7" t="s">
        <v>1226</v>
      </c>
      <c r="J241" s="7" t="s">
        <v>1226</v>
      </c>
      <c r="K241" s="6" t="s">
        <v>18</v>
      </c>
      <c r="L241" s="6" t="s">
        <v>695</v>
      </c>
      <c r="M241" s="6" t="s">
        <v>86</v>
      </c>
      <c r="N241" s="6" t="s">
        <v>627</v>
      </c>
      <c r="O241" s="6" t="s">
        <v>86</v>
      </c>
      <c r="P241" s="6" t="s">
        <v>742</v>
      </c>
      <c r="Q241" s="6"/>
      <c r="R241" s="6" t="s">
        <v>1227</v>
      </c>
      <c r="S241" s="6"/>
      <c r="T241" s="6"/>
      <c r="U241" s="23" t="str">
        <f>Data!$B241&amp;" "&amp;Data!$F241</f>
        <v>406 R1.6</v>
      </c>
      <c r="V241" s="23" t="str">
        <f>Data!$U241</f>
        <v>406 R1.6</v>
      </c>
      <c r="W241" s="23" t="str">
        <f>Data!$V241</f>
        <v>406 R1.6</v>
      </c>
      <c r="X241" s="23" t="str">
        <f>Data!$W241</f>
        <v>406 R1.6</v>
      </c>
      <c r="Y241" s="6" t="str">
        <f>CONCATENATE(Data!$C241,"_",Data!$AL241)</f>
        <v>Fam 220_Std</v>
      </c>
      <c r="Z241" s="22" t="str">
        <f t="array" ref="Z241">INDEX(Segment!$C$5:$C$89,MATCH(Data!$Y241,Segment!$B$5:$B$89,0))</f>
        <v>C2 - Standard and Premium</v>
      </c>
      <c r="AA241" s="6" t="s">
        <v>630</v>
      </c>
      <c r="AB241" s="6" t="s">
        <v>438</v>
      </c>
      <c r="AC241" s="24" t="s">
        <v>437</v>
      </c>
      <c r="AD241" s="24" t="s">
        <v>437</v>
      </c>
      <c r="AE241" s="6" t="s">
        <v>632</v>
      </c>
      <c r="AF241" s="26" t="s">
        <v>1228</v>
      </c>
      <c r="AG241" s="6">
        <v>240.0</v>
      </c>
      <c r="AH241" s="6">
        <f>COUNTIFS(Data!$B$3:$B$305,Data!$B241)</f>
        <v>1</v>
      </c>
      <c r="AI241" s="6" t="str">
        <f>LEFT(Data!$B241,3)</f>
        <v>406</v>
      </c>
      <c r="AJ241" s="6" t="str">
        <f>IF(Data!$D241="Class 5 BT","BT",
     IF(OR(Data!$J241="Hangcha",Data!$J241="Ruyi",Data!$J241="Maximal",Data!$J241="Shanghai",Data!$J241="Staxx"),"Low",
     "Std"))</f>
        <v>Low</v>
      </c>
      <c r="AK241" s="28" t="s">
        <v>1229</v>
      </c>
      <c r="AL241" s="6" t="str">
        <f>IF(Data!$AK241&lt;&gt;"",Data!$AK241,Data!$AJ241)</f>
        <v>Std</v>
      </c>
    </row>
    <row r="242" ht="12.0" customHeight="1">
      <c r="A242" s="6" t="s">
        <v>1230</v>
      </c>
      <c r="B242" s="21" t="s">
        <v>100</v>
      </c>
      <c r="C242" s="6" t="s">
        <v>96</v>
      </c>
      <c r="D242" s="22" t="s">
        <v>86</v>
      </c>
      <c r="E242" s="6" t="s">
        <v>634</v>
      </c>
      <c r="F242" s="6" t="s">
        <v>1230</v>
      </c>
      <c r="G242" s="23" t="str">
        <f t="array" ref="G242">INDEX(Family!$B$2:$B$69,MATCH(Data!$C242,Family!$A$2:$A$69,0))</f>
        <v>NA  Small Reach</v>
      </c>
      <c r="H242" s="6" t="s">
        <v>710</v>
      </c>
      <c r="I242" s="6" t="s">
        <v>710</v>
      </c>
      <c r="J242" s="6" t="s">
        <v>710</v>
      </c>
      <c r="K242" s="6" t="s">
        <v>18</v>
      </c>
      <c r="L242" s="6" t="s">
        <v>695</v>
      </c>
      <c r="M242" s="6" t="s">
        <v>86</v>
      </c>
      <c r="N242" s="6" t="s">
        <v>627</v>
      </c>
      <c r="O242" s="6" t="s">
        <v>86</v>
      </c>
      <c r="P242" s="6" t="s">
        <v>742</v>
      </c>
      <c r="Q242" s="6"/>
      <c r="R242" s="6" t="s">
        <v>1227</v>
      </c>
      <c r="S242" s="6"/>
      <c r="T242" s="6"/>
      <c r="U242" s="23" t="str">
        <f>Data!$B242&amp;" "&amp;Data!$F242</f>
        <v>432 R1.0-1.4E</v>
      </c>
      <c r="V242" s="23" t="str">
        <f>Data!$U242</f>
        <v>432 R1.0-1.4E</v>
      </c>
      <c r="W242" s="23" t="str">
        <f>Data!$V242</f>
        <v>432 R1.0-1.4E</v>
      </c>
      <c r="X242" s="23" t="str">
        <f>Data!$W242</f>
        <v>432 R1.0-1.4E</v>
      </c>
      <c r="Y242" s="6" t="str">
        <f>CONCATENATE(Data!$C242,"_",Data!$AL242)</f>
        <v>Fam 220_Std</v>
      </c>
      <c r="Z242" s="22" t="str">
        <f t="array" ref="Z242">INDEX(Segment!$C$5:$C$89,MATCH(Data!$Y242,Segment!$B$5:$B$89,0))</f>
        <v>C2 - Standard and Premium</v>
      </c>
      <c r="AA242" s="6" t="s">
        <v>630</v>
      </c>
      <c r="AB242" s="6" t="s">
        <v>438</v>
      </c>
      <c r="AC242" s="24" t="s">
        <v>437</v>
      </c>
      <c r="AD242" s="24" t="s">
        <v>437</v>
      </c>
      <c r="AE242" s="6" t="s">
        <v>632</v>
      </c>
      <c r="AF242" s="6">
        <v>0.0</v>
      </c>
      <c r="AG242" s="6">
        <v>241.0</v>
      </c>
      <c r="AH242" s="6">
        <f>COUNTIFS(Data!$B$3:$B$305,Data!$B242)</f>
        <v>1</v>
      </c>
      <c r="AI242" s="6" t="str">
        <f>LEFT(Data!$B242,3)</f>
        <v>432</v>
      </c>
      <c r="AJ242" s="6" t="str">
        <f>IF(Data!$D242="Class 5 BT","BT",
     IF(OR(Data!$J242="Hangcha",Data!$J242="Ruyi",Data!$J242="Maximal",Data!$J242="Shanghai",Data!$J242="Staxx"),"Low",
     "Std"))</f>
        <v>Std</v>
      </c>
      <c r="AK242" s="6"/>
      <c r="AL242" s="6" t="str">
        <f>IF(Data!$AK242&lt;&gt;"",Data!$AK242,Data!$AJ242)</f>
        <v>Std</v>
      </c>
    </row>
    <row r="243" ht="12.0" customHeight="1">
      <c r="A243" s="6" t="s">
        <v>1231</v>
      </c>
      <c r="B243" s="21" t="s">
        <v>197</v>
      </c>
      <c r="C243" s="6" t="s">
        <v>179</v>
      </c>
      <c r="D243" s="22" t="s">
        <v>150</v>
      </c>
      <c r="E243" s="6" t="s">
        <v>623</v>
      </c>
      <c r="F243" s="6" t="s">
        <v>1231</v>
      </c>
      <c r="G243" s="23" t="str">
        <f t="array" ref="G243">INDEX(Family!$B$2:$B$69,MATCH(Data!$C243,Family!$A$2:$A$69,0))</f>
        <v>1-2 Ton MH Strad Stk</v>
      </c>
      <c r="H243" s="6" t="s">
        <v>710</v>
      </c>
      <c r="I243" s="6" t="s">
        <v>710</v>
      </c>
      <c r="J243" s="6" t="s">
        <v>710</v>
      </c>
      <c r="K243" s="6" t="s">
        <v>18</v>
      </c>
      <c r="L243" s="6" t="s">
        <v>695</v>
      </c>
      <c r="M243" s="6" t="s">
        <v>150</v>
      </c>
      <c r="N243" s="6" t="s">
        <v>627</v>
      </c>
      <c r="O243" s="6" t="s">
        <v>150</v>
      </c>
      <c r="P243" s="6" t="s">
        <v>824</v>
      </c>
      <c r="Q243" s="6"/>
      <c r="R243" s="6" t="s">
        <v>1232</v>
      </c>
      <c r="S243" s="6"/>
      <c r="T243" s="6"/>
      <c r="U243" s="23" t="str">
        <f>Data!$B243&amp;" "&amp;Data!$F243</f>
        <v>845 MS10E</v>
      </c>
      <c r="V243" s="23" t="str">
        <f>Data!$U243</f>
        <v>845 MS10E</v>
      </c>
      <c r="W243" s="23" t="str">
        <f>Data!$V243</f>
        <v>845 MS10E</v>
      </c>
      <c r="X243" s="23" t="str">
        <f>Data!$W243</f>
        <v>845 MS10E</v>
      </c>
      <c r="Y243" s="6" t="str">
        <f>CONCATENATE(Data!$C243,"_",Data!$AL243)</f>
        <v>Fam 325_Std</v>
      </c>
      <c r="Z243" s="22" t="str">
        <f t="array" ref="Z243">INDEX(Segment!$C$5:$C$89,MATCH(Data!$Y243,Segment!$B$5:$B$89,0))</f>
        <v>C3 - Standard and Premium</v>
      </c>
      <c r="AA243" s="6" t="s">
        <v>630</v>
      </c>
      <c r="AB243" s="6" t="s">
        <v>434</v>
      </c>
      <c r="AC243" s="24" t="s">
        <v>433</v>
      </c>
      <c r="AD243" s="24" t="s">
        <v>433</v>
      </c>
      <c r="AE243" s="6" t="s">
        <v>632</v>
      </c>
      <c r="AF243" s="6" t="s">
        <v>641</v>
      </c>
      <c r="AG243" s="6">
        <v>242.0</v>
      </c>
      <c r="AH243" s="6">
        <f>COUNTIFS(Data!$B$3:$B$305,Data!$B243)</f>
        <v>1</v>
      </c>
      <c r="AI243" s="6" t="str">
        <f>LEFT(Data!$B243,3)</f>
        <v>845</v>
      </c>
      <c r="AJ243" s="6" t="str">
        <f>IF(Data!$D243="Class 5 BT","BT",
     IF(OR(Data!$J243="Hangcha",Data!$J243="Ruyi",Data!$J243="Maximal",Data!$J243="Shanghai",Data!$J243="Staxx"),"Low",
     "Std"))</f>
        <v>Std</v>
      </c>
      <c r="AK243" s="6"/>
      <c r="AL243" s="6" t="str">
        <f>IF(Data!$AK243&lt;&gt;"",Data!$AK243,Data!$AJ243)</f>
        <v>Std</v>
      </c>
    </row>
    <row r="244" ht="12.0" customHeight="1">
      <c r="A244" s="6" t="s">
        <v>1233</v>
      </c>
      <c r="B244" s="21" t="s">
        <v>169</v>
      </c>
      <c r="C244" s="6" t="s">
        <v>163</v>
      </c>
      <c r="D244" s="22" t="s">
        <v>150</v>
      </c>
      <c r="E244" s="6" t="s">
        <v>634</v>
      </c>
      <c r="F244" s="6" t="s">
        <v>1233</v>
      </c>
      <c r="G244" s="23" t="str">
        <f t="array" ref="G244">INDEX(Family!$B$2:$B$69,MATCH(Data!$C244,Family!$A$2:$A$69,0))</f>
        <v>1-2 Ton MH LL Wlk UT</v>
      </c>
      <c r="H244" s="6" t="s">
        <v>1212</v>
      </c>
      <c r="I244" s="6" t="s">
        <v>1212</v>
      </c>
      <c r="J244" s="6" t="s">
        <v>1212</v>
      </c>
      <c r="K244" s="6" t="s">
        <v>18</v>
      </c>
      <c r="L244" s="6" t="s">
        <v>695</v>
      </c>
      <c r="M244" s="6" t="s">
        <v>150</v>
      </c>
      <c r="N244" s="6" t="s">
        <v>627</v>
      </c>
      <c r="O244" s="6" t="s">
        <v>150</v>
      </c>
      <c r="P244" s="6" t="s">
        <v>824</v>
      </c>
      <c r="Q244" s="6"/>
      <c r="R244" s="6" t="s">
        <v>1234</v>
      </c>
      <c r="S244" s="6"/>
      <c r="T244" s="6"/>
      <c r="U244" s="23" t="str">
        <f>Data!$B244&amp;" "&amp;Data!$F244</f>
        <v>3B5 P2.0UT </v>
      </c>
      <c r="V244" s="23" t="str">
        <f>Data!$U244</f>
        <v>3B5 P2.0UT </v>
      </c>
      <c r="W244" s="23" t="str">
        <f>Data!$V244</f>
        <v>3B5 P2.0UT </v>
      </c>
      <c r="X244" s="23" t="str">
        <f>Data!$W244</f>
        <v>3B5 P2.0UT </v>
      </c>
      <c r="Y244" s="6" t="str">
        <f>CONCATENATE(Data!$C244,"_",Data!$AL244)</f>
        <v>Fam 312_Low</v>
      </c>
      <c r="Z244" s="22" t="str">
        <f t="array" ref="Z244">INDEX(Segment!$C$5:$C$89,MATCH(Data!$Y244,Segment!$B$5:$B$89,0))</f>
        <v>C3 - Low Intensity</v>
      </c>
      <c r="AA244" s="6" t="s">
        <v>630</v>
      </c>
      <c r="AB244" s="6" t="s">
        <v>434</v>
      </c>
      <c r="AC244" s="24" t="s">
        <v>433</v>
      </c>
      <c r="AD244" s="24" t="s">
        <v>433</v>
      </c>
      <c r="AE244" s="6" t="s">
        <v>632</v>
      </c>
      <c r="AF244" s="6">
        <v>0.0</v>
      </c>
      <c r="AG244" s="6">
        <v>243.0</v>
      </c>
      <c r="AH244" s="6">
        <f>COUNTIFS(Data!$B$3:$B$305,Data!$B244)</f>
        <v>1</v>
      </c>
      <c r="AI244" s="6" t="str">
        <f>LEFT(Data!$B244,3)</f>
        <v>3B5</v>
      </c>
      <c r="AJ244" s="6" t="str">
        <f>IF(Data!$D244="Class 5 BT","BT",
     IF(OR(Data!$J244="Hangcha",Data!$J244="Ruyi",Data!$J244="Maximal",Data!$J244="Shanghai",Data!$J244="Staxx"),"Low",
     "Std"))</f>
        <v>Low</v>
      </c>
      <c r="AK244" s="6"/>
      <c r="AL244" s="6" t="str">
        <f>IF(Data!$AK244&lt;&gt;"",Data!$AK244,Data!$AJ244)</f>
        <v>Low</v>
      </c>
    </row>
    <row r="245" ht="12.0" customHeight="1">
      <c r="A245" s="6" t="s">
        <v>1235</v>
      </c>
      <c r="B245" s="21" t="s">
        <v>167</v>
      </c>
      <c r="C245" s="6" t="s">
        <v>163</v>
      </c>
      <c r="D245" s="22" t="s">
        <v>150</v>
      </c>
      <c r="E245" s="6" t="s">
        <v>634</v>
      </c>
      <c r="F245" s="6" t="s">
        <v>1235</v>
      </c>
      <c r="G245" s="23" t="str">
        <f t="array" ref="G245">INDEX(Family!$B$2:$B$69,MATCH(Data!$C245,Family!$A$2:$A$69,0))</f>
        <v>1-2 Ton MH LL Wlk UT</v>
      </c>
      <c r="H245" s="6" t="s">
        <v>1212</v>
      </c>
      <c r="I245" s="6" t="s">
        <v>1212</v>
      </c>
      <c r="J245" s="6" t="s">
        <v>1212</v>
      </c>
      <c r="K245" s="6" t="s">
        <v>18</v>
      </c>
      <c r="L245" s="6" t="s">
        <v>695</v>
      </c>
      <c r="M245" s="6" t="s">
        <v>150</v>
      </c>
      <c r="N245" s="6" t="s">
        <v>627</v>
      </c>
      <c r="O245" s="6" t="s">
        <v>150</v>
      </c>
      <c r="P245" s="6" t="s">
        <v>824</v>
      </c>
      <c r="Q245" s="6"/>
      <c r="R245" s="6" t="s">
        <v>1234</v>
      </c>
      <c r="S245" s="6"/>
      <c r="T245" s="6"/>
      <c r="U245" s="23" t="str">
        <f>Data!$B245&amp;" "&amp;Data!$F245</f>
        <v>3B0 P2.0KUT</v>
      </c>
      <c r="V245" s="23" t="str">
        <f>Data!$U245</f>
        <v>3B0 P2.0KUT</v>
      </c>
      <c r="W245" s="23" t="str">
        <f>Data!$V245</f>
        <v>3B0 P2.0KUT</v>
      </c>
      <c r="X245" s="23" t="str">
        <f>Data!$W245</f>
        <v>3B0 P2.0KUT</v>
      </c>
      <c r="Y245" s="6" t="str">
        <f>CONCATENATE(Data!$C245,"_",Data!$AL245)</f>
        <v>Fam 312_Low</v>
      </c>
      <c r="Z245" s="22" t="str">
        <f t="array" ref="Z245">INDEX(Segment!$C$5:$C$89,MATCH(Data!$Y245,Segment!$B$5:$B$89,0))</f>
        <v>C3 - Low Intensity</v>
      </c>
      <c r="AA245" s="6" t="s">
        <v>630</v>
      </c>
      <c r="AB245" s="6" t="s">
        <v>434</v>
      </c>
      <c r="AC245" s="24" t="s">
        <v>433</v>
      </c>
      <c r="AD245" s="24" t="s">
        <v>433</v>
      </c>
      <c r="AE245" s="6" t="s">
        <v>632</v>
      </c>
      <c r="AF245" s="6" t="s">
        <v>1236</v>
      </c>
      <c r="AG245" s="6">
        <v>244.0</v>
      </c>
      <c r="AH245" s="6">
        <f>COUNTIFS(Data!$B$3:$B$305,Data!$B245)</f>
        <v>1</v>
      </c>
      <c r="AI245" s="6" t="str">
        <f>LEFT(Data!$B245,3)</f>
        <v>3B0</v>
      </c>
      <c r="AJ245" s="6" t="str">
        <f>IF(Data!$D245="Class 5 BT","BT",
     IF(OR(Data!$J245="Hangcha",Data!$J245="Ruyi",Data!$J245="Maximal",Data!$J245="Shanghai",Data!$J245="Staxx"),"Low",
     "Std"))</f>
        <v>Low</v>
      </c>
      <c r="AK245" s="6"/>
      <c r="AL245" s="6" t="str">
        <f>IF(Data!$AK245&lt;&gt;"",Data!$AK245,Data!$AJ245)</f>
        <v>Low</v>
      </c>
    </row>
    <row r="246" ht="12.0" customHeight="1">
      <c r="A246" s="6" t="s">
        <v>1237</v>
      </c>
      <c r="B246" s="21" t="s">
        <v>168</v>
      </c>
      <c r="C246" s="6" t="s">
        <v>163</v>
      </c>
      <c r="D246" s="22" t="s">
        <v>150</v>
      </c>
      <c r="E246" s="6" t="s">
        <v>634</v>
      </c>
      <c r="F246" s="6" t="s">
        <v>1237</v>
      </c>
      <c r="G246" s="23" t="str">
        <f t="array" ref="G246">INDEX(Family!$B$2:$B$69,MATCH(Data!$C246,Family!$A$2:$A$69,0))</f>
        <v>1-2 Ton MH LL Wlk UT</v>
      </c>
      <c r="H246" s="6" t="s">
        <v>1212</v>
      </c>
      <c r="I246" s="6" t="s">
        <v>1212</v>
      </c>
      <c r="J246" s="6" t="s">
        <v>1212</v>
      </c>
      <c r="K246" s="6" t="s">
        <v>18</v>
      </c>
      <c r="L246" s="6" t="s">
        <v>695</v>
      </c>
      <c r="M246" s="6" t="s">
        <v>150</v>
      </c>
      <c r="N246" s="6" t="s">
        <v>627</v>
      </c>
      <c r="O246" s="6" t="s">
        <v>150</v>
      </c>
      <c r="P246" s="6" t="s">
        <v>824</v>
      </c>
      <c r="Q246" s="6"/>
      <c r="R246" s="6" t="s">
        <v>1234</v>
      </c>
      <c r="S246" s="6"/>
      <c r="T246" s="6"/>
      <c r="U246" s="23" t="str">
        <f>Data!$B246&amp;" "&amp;Data!$F246</f>
        <v>3B1 P2.0RUT</v>
      </c>
      <c r="V246" s="23" t="str">
        <f>Data!$U246</f>
        <v>3B1 P2.0RUT</v>
      </c>
      <c r="W246" s="23" t="str">
        <f>Data!$V246</f>
        <v>3B1 P2.0RUT</v>
      </c>
      <c r="X246" s="23" t="str">
        <f>Data!$W246</f>
        <v>3B1 P2.0RUT</v>
      </c>
      <c r="Y246" s="6" t="str">
        <f>CONCATENATE(Data!$C246,"_",Data!$AL246)</f>
        <v>Fam 312_Low</v>
      </c>
      <c r="Z246" s="22" t="str">
        <f t="array" ref="Z246">INDEX(Segment!$C$5:$C$89,MATCH(Data!$Y246,Segment!$B$5:$B$89,0))</f>
        <v>C3 - Low Intensity</v>
      </c>
      <c r="AA246" s="6" t="s">
        <v>630</v>
      </c>
      <c r="AB246" s="6" t="s">
        <v>434</v>
      </c>
      <c r="AC246" s="24" t="s">
        <v>433</v>
      </c>
      <c r="AD246" s="24" t="s">
        <v>433</v>
      </c>
      <c r="AE246" s="6" t="s">
        <v>632</v>
      </c>
      <c r="AF246" s="6">
        <v>0.0</v>
      </c>
      <c r="AG246" s="6">
        <v>245.0</v>
      </c>
      <c r="AH246" s="6">
        <f>COUNTIFS(Data!$B$3:$B$305,Data!$B246)</f>
        <v>1</v>
      </c>
      <c r="AI246" s="6" t="str">
        <f>LEFT(Data!$B246,3)</f>
        <v>3B1</v>
      </c>
      <c r="AJ246" s="6" t="str">
        <f>IF(Data!$D246="Class 5 BT","BT",
     IF(OR(Data!$J246="Hangcha",Data!$J246="Ruyi",Data!$J246="Maximal",Data!$J246="Shanghai",Data!$J246="Staxx"),"Low",
     "Std"))</f>
        <v>Low</v>
      </c>
      <c r="AK246" s="6"/>
      <c r="AL246" s="6" t="str">
        <f>IF(Data!$AK246&lt;&gt;"",Data!$AK246,Data!$AJ246)</f>
        <v>Low</v>
      </c>
    </row>
    <row r="247" ht="12.0" customHeight="1">
      <c r="A247" s="6" t="s">
        <v>1238</v>
      </c>
      <c r="B247" s="21" t="s">
        <v>184</v>
      </c>
      <c r="C247" s="6" t="s">
        <v>179</v>
      </c>
      <c r="D247" s="22" t="s">
        <v>150</v>
      </c>
      <c r="E247" s="6" t="s">
        <v>634</v>
      </c>
      <c r="F247" s="6" t="s">
        <v>1238</v>
      </c>
      <c r="G247" s="23" t="str">
        <f t="array" ref="G247">INDEX(Family!$B$2:$B$69,MATCH(Data!$C247,Family!$A$2:$A$69,0))</f>
        <v>1-2 Ton MH Strad Stk</v>
      </c>
      <c r="H247" s="6" t="s">
        <v>1212</v>
      </c>
      <c r="I247" s="6" t="s">
        <v>1212</v>
      </c>
      <c r="J247" s="6" t="s">
        <v>1212</v>
      </c>
      <c r="K247" s="6" t="s">
        <v>18</v>
      </c>
      <c r="L247" s="6" t="s">
        <v>695</v>
      </c>
      <c r="M247" s="6" t="s">
        <v>150</v>
      </c>
      <c r="N247" s="6" t="s">
        <v>627</v>
      </c>
      <c r="O247" s="6" t="s">
        <v>150</v>
      </c>
      <c r="P247" s="6" t="s">
        <v>824</v>
      </c>
      <c r="Q247" s="6"/>
      <c r="R247" s="6" t="s">
        <v>1232</v>
      </c>
      <c r="S247" s="6"/>
      <c r="T247" s="6"/>
      <c r="U247" s="23" t="str">
        <f>Data!$B247&amp;" "&amp;Data!$F247</f>
        <v>3C3 S1.5WUT</v>
      </c>
      <c r="V247" s="23" t="str">
        <f>Data!$U247</f>
        <v>3C3 S1.5WUT</v>
      </c>
      <c r="W247" s="23" t="str">
        <f>Data!$V247</f>
        <v>3C3 S1.5WUT</v>
      </c>
      <c r="X247" s="23" t="str">
        <f>Data!$W247</f>
        <v>3C3 S1.5WUT</v>
      </c>
      <c r="Y247" s="6" t="str">
        <f>CONCATENATE(Data!$C247,"_",Data!$AL247)</f>
        <v>Fam 325_Low</v>
      </c>
      <c r="Z247" s="22" t="str">
        <f t="array" ref="Z247">INDEX(Segment!$C$5:$C$89,MATCH(Data!$Y247,Segment!$B$5:$B$89,0))</f>
        <v>C3 - Low Intensity</v>
      </c>
      <c r="AA247" s="6" t="s">
        <v>630</v>
      </c>
      <c r="AB247" s="6" t="s">
        <v>434</v>
      </c>
      <c r="AC247" s="24" t="s">
        <v>433</v>
      </c>
      <c r="AD247" s="24" t="s">
        <v>433</v>
      </c>
      <c r="AE247" s="6" t="s">
        <v>632</v>
      </c>
      <c r="AF247" s="6">
        <v>0.0</v>
      </c>
      <c r="AG247" s="6">
        <v>246.0</v>
      </c>
      <c r="AH247" s="6">
        <f>COUNTIFS(Data!$B$3:$B$305,Data!$B247)</f>
        <v>1</v>
      </c>
      <c r="AI247" s="6" t="str">
        <f>LEFT(Data!$B247,3)</f>
        <v>3C3</v>
      </c>
      <c r="AJ247" s="6" t="str">
        <f>IF(Data!$D247="Class 5 BT","BT",
     IF(OR(Data!$J247="Hangcha",Data!$J247="Ruyi",Data!$J247="Maximal",Data!$J247="Shanghai",Data!$J247="Staxx"),"Low",
     "Std"))</f>
        <v>Low</v>
      </c>
      <c r="AK247" s="6"/>
      <c r="AL247" s="6" t="str">
        <f>IF(Data!$AK247&lt;&gt;"",Data!$AK247,Data!$AJ247)</f>
        <v>Low</v>
      </c>
    </row>
    <row r="248" ht="12.0" customHeight="1">
      <c r="A248" s="6" t="s">
        <v>1239</v>
      </c>
      <c r="B248" s="21" t="s">
        <v>183</v>
      </c>
      <c r="C248" s="6" t="s">
        <v>179</v>
      </c>
      <c r="D248" s="22" t="s">
        <v>150</v>
      </c>
      <c r="E248" s="6" t="s">
        <v>634</v>
      </c>
      <c r="F248" s="6" t="s">
        <v>1239</v>
      </c>
      <c r="G248" s="23" t="str">
        <f t="array" ref="G248">INDEX(Family!$B$2:$B$69,MATCH(Data!$C248,Family!$A$2:$A$69,0))</f>
        <v>1-2 Ton MH Strad Stk</v>
      </c>
      <c r="H248" s="6" t="s">
        <v>1212</v>
      </c>
      <c r="I248" s="6" t="s">
        <v>1212</v>
      </c>
      <c r="J248" s="6" t="s">
        <v>1212</v>
      </c>
      <c r="K248" s="6" t="s">
        <v>18</v>
      </c>
      <c r="L248" s="6" t="s">
        <v>695</v>
      </c>
      <c r="M248" s="6" t="s">
        <v>150</v>
      </c>
      <c r="N248" s="6" t="s">
        <v>627</v>
      </c>
      <c r="O248" s="6" t="s">
        <v>150</v>
      </c>
      <c r="P248" s="6" t="s">
        <v>824</v>
      </c>
      <c r="Q248" s="6"/>
      <c r="R248" s="6" t="s">
        <v>1232</v>
      </c>
      <c r="S248" s="6"/>
      <c r="T248" s="6"/>
      <c r="U248" s="23" t="str">
        <f>Data!$B248&amp;" "&amp;Data!$F248</f>
        <v>3C2 S1.5WLUT</v>
      </c>
      <c r="V248" s="23" t="str">
        <f>Data!$U248</f>
        <v>3C2 S1.5WLUT</v>
      </c>
      <c r="W248" s="23" t="str">
        <f>Data!$V248</f>
        <v>3C2 S1.5WLUT</v>
      </c>
      <c r="X248" s="23" t="str">
        <f>Data!$W248</f>
        <v>3C2 S1.5WLUT</v>
      </c>
      <c r="Y248" s="6" t="str">
        <f>CONCATENATE(Data!$C248,"_",Data!$AL248)</f>
        <v>Fam 325_Low</v>
      </c>
      <c r="Z248" s="22" t="str">
        <f t="array" ref="Z248">INDEX(Segment!$C$5:$C$89,MATCH(Data!$Y248,Segment!$B$5:$B$89,0))</f>
        <v>C3 - Low Intensity</v>
      </c>
      <c r="AA248" s="6" t="s">
        <v>630</v>
      </c>
      <c r="AB248" s="6" t="s">
        <v>434</v>
      </c>
      <c r="AC248" s="24" t="s">
        <v>433</v>
      </c>
      <c r="AD248" s="24" t="s">
        <v>433</v>
      </c>
      <c r="AE248" s="6" t="s">
        <v>632</v>
      </c>
      <c r="AF248" s="6" t="s">
        <v>641</v>
      </c>
      <c r="AG248" s="6">
        <v>247.0</v>
      </c>
      <c r="AH248" s="6">
        <f>COUNTIFS(Data!$B$3:$B$305,Data!$B248)</f>
        <v>1</v>
      </c>
      <c r="AI248" s="6" t="str">
        <f>LEFT(Data!$B248,3)</f>
        <v>3C2</v>
      </c>
      <c r="AJ248" s="6" t="str">
        <f>IF(Data!$D248="Class 5 BT","BT",
     IF(OR(Data!$J248="Hangcha",Data!$J248="Ruyi",Data!$J248="Maximal",Data!$J248="Shanghai",Data!$J248="Staxx"),"Low",
     "Std"))</f>
        <v>Low</v>
      </c>
      <c r="AK248" s="6"/>
      <c r="AL248" s="6" t="str">
        <f>IF(Data!$AK248&lt;&gt;"",Data!$AK248,Data!$AJ248)</f>
        <v>Low</v>
      </c>
    </row>
    <row r="249" ht="12.0" customHeight="1">
      <c r="A249" s="6" t="s">
        <v>1240</v>
      </c>
      <c r="B249" s="21" t="s">
        <v>180</v>
      </c>
      <c r="C249" s="6" t="s">
        <v>179</v>
      </c>
      <c r="D249" s="22" t="s">
        <v>150</v>
      </c>
      <c r="E249" s="6" t="s">
        <v>634</v>
      </c>
      <c r="F249" s="6" t="s">
        <v>1240</v>
      </c>
      <c r="G249" s="23" t="str">
        <f t="array" ref="G249">INDEX(Family!$B$2:$B$69,MATCH(Data!$C249,Family!$A$2:$A$69,0))</f>
        <v>1-2 Ton MH Strad Stk</v>
      </c>
      <c r="H249" s="6" t="s">
        <v>1212</v>
      </c>
      <c r="I249" s="6" t="s">
        <v>1212</v>
      </c>
      <c r="J249" s="6" t="s">
        <v>1212</v>
      </c>
      <c r="K249" s="6" t="s">
        <v>18</v>
      </c>
      <c r="L249" s="6" t="s">
        <v>695</v>
      </c>
      <c r="M249" s="6" t="s">
        <v>150</v>
      </c>
      <c r="N249" s="6" t="s">
        <v>627</v>
      </c>
      <c r="O249" s="6" t="s">
        <v>150</v>
      </c>
      <c r="P249" s="6" t="s">
        <v>824</v>
      </c>
      <c r="Q249" s="6"/>
      <c r="R249" s="6" t="s">
        <v>1232</v>
      </c>
      <c r="S249" s="6"/>
      <c r="T249" s="6"/>
      <c r="U249" s="23" t="str">
        <f>Data!$B249&amp;" "&amp;Data!$F249</f>
        <v>3B3 S1.5RUT</v>
      </c>
      <c r="V249" s="23" t="str">
        <f>Data!$U249</f>
        <v>3B3 S1.5RUT</v>
      </c>
      <c r="W249" s="23" t="str">
        <f>Data!$V249</f>
        <v>3B3 S1.5RUT</v>
      </c>
      <c r="X249" s="23" t="str">
        <f>Data!$W249</f>
        <v>3B3 S1.5RUT</v>
      </c>
      <c r="Y249" s="6" t="str">
        <f>CONCATENATE(Data!$C249,"_",Data!$AL249)</f>
        <v>Fam 325_Low</v>
      </c>
      <c r="Z249" s="22" t="str">
        <f t="array" ref="Z249">INDEX(Segment!$C$5:$C$89,MATCH(Data!$Y249,Segment!$B$5:$B$89,0))</f>
        <v>C3 - Low Intensity</v>
      </c>
      <c r="AA249" s="6" t="s">
        <v>630</v>
      </c>
      <c r="AB249" s="6" t="s">
        <v>434</v>
      </c>
      <c r="AC249" s="24" t="s">
        <v>433</v>
      </c>
      <c r="AD249" s="24" t="s">
        <v>433</v>
      </c>
      <c r="AE249" s="6" t="s">
        <v>632</v>
      </c>
      <c r="AF249" s="6">
        <v>0.0</v>
      </c>
      <c r="AG249" s="6">
        <v>248.0</v>
      </c>
      <c r="AH249" s="6">
        <f>COUNTIFS(Data!$B$3:$B$305,Data!$B249)</f>
        <v>1</v>
      </c>
      <c r="AI249" s="6" t="str">
        <f>LEFT(Data!$B249,3)</f>
        <v>3B3</v>
      </c>
      <c r="AJ249" s="6" t="str">
        <f>IF(Data!$D249="Class 5 BT","BT",
     IF(OR(Data!$J249="Hangcha",Data!$J249="Ruyi",Data!$J249="Maximal",Data!$J249="Shanghai",Data!$J249="Staxx"),"Low",
     "Std"))</f>
        <v>Low</v>
      </c>
      <c r="AK249" s="6"/>
      <c r="AL249" s="6" t="str">
        <f>IF(Data!$AK249&lt;&gt;"",Data!$AK249,Data!$AJ249)</f>
        <v>Low</v>
      </c>
    </row>
    <row r="250" ht="12.0" customHeight="1">
      <c r="A250" s="6" t="s">
        <v>1241</v>
      </c>
      <c r="B250" s="21" t="s">
        <v>181</v>
      </c>
      <c r="C250" s="6" t="s">
        <v>179</v>
      </c>
      <c r="D250" s="22" t="s">
        <v>150</v>
      </c>
      <c r="E250" s="6" t="s">
        <v>634</v>
      </c>
      <c r="F250" s="6" t="s">
        <v>1241</v>
      </c>
      <c r="G250" s="23" t="str">
        <f t="array" ref="G250">INDEX(Family!$B$2:$B$69,MATCH(Data!$C250,Family!$A$2:$A$69,0))</f>
        <v>1-2 Ton MH Strad Stk</v>
      </c>
      <c r="H250" s="6" t="s">
        <v>1212</v>
      </c>
      <c r="I250" s="6" t="s">
        <v>1212</v>
      </c>
      <c r="J250" s="6" t="s">
        <v>1212</v>
      </c>
      <c r="K250" s="6" t="s">
        <v>18</v>
      </c>
      <c r="L250" s="6" t="s">
        <v>695</v>
      </c>
      <c r="M250" s="6" t="s">
        <v>150</v>
      </c>
      <c r="N250" s="6" t="s">
        <v>627</v>
      </c>
      <c r="O250" s="6" t="s">
        <v>150</v>
      </c>
      <c r="P250" s="6" t="s">
        <v>824</v>
      </c>
      <c r="Q250" s="6"/>
      <c r="R250" s="6" t="s">
        <v>1232</v>
      </c>
      <c r="S250" s="6"/>
      <c r="T250" s="6"/>
      <c r="U250" s="23" t="str">
        <f>Data!$B250&amp;" "&amp;Data!$F250</f>
        <v>3B6 SL1.5WUT</v>
      </c>
      <c r="V250" s="23" t="str">
        <f>Data!$U250</f>
        <v>3B6 SL1.5WUT</v>
      </c>
      <c r="W250" s="23" t="str">
        <f>Data!$V250</f>
        <v>3B6 SL1.5WUT</v>
      </c>
      <c r="X250" s="23" t="str">
        <f>Data!$W250</f>
        <v>3B6 SL1.5WUT</v>
      </c>
      <c r="Y250" s="6" t="str">
        <f>CONCATENATE(Data!$C250,"_",Data!$AL250)</f>
        <v>Fam 325_Low</v>
      </c>
      <c r="Z250" s="22" t="str">
        <f t="array" ref="Z250">INDEX(Segment!$C$5:$C$89,MATCH(Data!$Y250,Segment!$B$5:$B$89,0))</f>
        <v>C3 - Low Intensity</v>
      </c>
      <c r="AA250" s="6" t="s">
        <v>630</v>
      </c>
      <c r="AB250" s="6" t="s">
        <v>434</v>
      </c>
      <c r="AC250" s="24" t="s">
        <v>433</v>
      </c>
      <c r="AD250" s="24" t="s">
        <v>433</v>
      </c>
      <c r="AE250" s="6" t="s">
        <v>632</v>
      </c>
      <c r="AF250" s="6">
        <v>0.0</v>
      </c>
      <c r="AG250" s="6">
        <v>249.0</v>
      </c>
      <c r="AH250" s="6">
        <f>COUNTIFS(Data!$B$3:$B$305,Data!$B250)</f>
        <v>1</v>
      </c>
      <c r="AI250" s="6" t="str">
        <f>LEFT(Data!$B250,3)</f>
        <v>3B6</v>
      </c>
      <c r="AJ250" s="6" t="str">
        <f>IF(Data!$D250="Class 5 BT","BT",
     IF(OR(Data!$J250="Hangcha",Data!$J250="Ruyi",Data!$J250="Maximal",Data!$J250="Shanghai",Data!$J250="Staxx"),"Low",
     "Std"))</f>
        <v>Low</v>
      </c>
      <c r="AK250" s="6"/>
      <c r="AL250" s="6" t="str">
        <f>IF(Data!$AK250&lt;&gt;"",Data!$AK250,Data!$AJ250)</f>
        <v>Low</v>
      </c>
    </row>
    <row r="251" ht="12.0" customHeight="1">
      <c r="A251" s="6" t="s">
        <v>1242</v>
      </c>
      <c r="B251" s="21" t="s">
        <v>182</v>
      </c>
      <c r="C251" s="6" t="s">
        <v>179</v>
      </c>
      <c r="D251" s="22" t="s">
        <v>150</v>
      </c>
      <c r="E251" s="6" t="s">
        <v>634</v>
      </c>
      <c r="F251" s="6" t="s">
        <v>1242</v>
      </c>
      <c r="G251" s="23" t="str">
        <f t="array" ref="G251">INDEX(Family!$B$2:$B$69,MATCH(Data!$C251,Family!$A$2:$A$69,0))</f>
        <v>1-2 Ton MH Strad Stk</v>
      </c>
      <c r="H251" s="6" t="s">
        <v>1212</v>
      </c>
      <c r="I251" s="6" t="s">
        <v>1212</v>
      </c>
      <c r="J251" s="6" t="s">
        <v>1212</v>
      </c>
      <c r="K251" s="6" t="s">
        <v>18</v>
      </c>
      <c r="L251" s="6" t="s">
        <v>695</v>
      </c>
      <c r="M251" s="6" t="s">
        <v>150</v>
      </c>
      <c r="N251" s="6" t="s">
        <v>627</v>
      </c>
      <c r="O251" s="6" t="s">
        <v>150</v>
      </c>
      <c r="P251" s="6" t="s">
        <v>824</v>
      </c>
      <c r="Q251" s="6"/>
      <c r="R251" s="6" t="s">
        <v>1232</v>
      </c>
      <c r="S251" s="6"/>
      <c r="T251" s="6"/>
      <c r="U251" s="23" t="str">
        <f>Data!$B251&amp;" "&amp;Data!$F251</f>
        <v>3B7 SL1.5RUT</v>
      </c>
      <c r="V251" s="23" t="str">
        <f>Data!$U251</f>
        <v>3B7 SL1.5RUT</v>
      </c>
      <c r="W251" s="23" t="str">
        <f>Data!$V251</f>
        <v>3B7 SL1.5RUT</v>
      </c>
      <c r="X251" s="23" t="str">
        <f>Data!$W251</f>
        <v>3B7 SL1.5RUT</v>
      </c>
      <c r="Y251" s="6" t="str">
        <f>CONCATENATE(Data!$C251,"_",Data!$AL251)</f>
        <v>Fam 325_Low</v>
      </c>
      <c r="Z251" s="22" t="str">
        <f t="array" ref="Z251">INDEX(Segment!$C$5:$C$89,MATCH(Data!$Y251,Segment!$B$5:$B$89,0))</f>
        <v>C3 - Low Intensity</v>
      </c>
      <c r="AA251" s="6" t="s">
        <v>630</v>
      </c>
      <c r="AB251" s="6" t="s">
        <v>434</v>
      </c>
      <c r="AC251" s="24" t="s">
        <v>433</v>
      </c>
      <c r="AD251" s="24" t="s">
        <v>433</v>
      </c>
      <c r="AE251" s="6" t="s">
        <v>632</v>
      </c>
      <c r="AF251" s="6">
        <v>0.0</v>
      </c>
      <c r="AG251" s="6">
        <v>250.0</v>
      </c>
      <c r="AH251" s="6">
        <f>COUNTIFS(Data!$B$3:$B$305,Data!$B251)</f>
        <v>1</v>
      </c>
      <c r="AI251" s="6" t="str">
        <f>LEFT(Data!$B251,3)</f>
        <v>3B7</v>
      </c>
      <c r="AJ251" s="6" t="str">
        <f>IF(Data!$D251="Class 5 BT","BT",
     IF(OR(Data!$J251="Hangcha",Data!$J251="Ruyi",Data!$J251="Maximal",Data!$J251="Shanghai",Data!$J251="Staxx"),"Low",
     "Std"))</f>
        <v>Low</v>
      </c>
      <c r="AK251" s="6"/>
      <c r="AL251" s="6" t="str">
        <f>IF(Data!$AK251&lt;&gt;"",Data!$AK251,Data!$AJ251)</f>
        <v>Low</v>
      </c>
    </row>
    <row r="252" ht="12.0" customHeight="1">
      <c r="A252" s="6" t="s">
        <v>1243</v>
      </c>
      <c r="B252" s="21" t="s">
        <v>173</v>
      </c>
      <c r="C252" s="6" t="s">
        <v>163</v>
      </c>
      <c r="D252" s="22" t="s">
        <v>150</v>
      </c>
      <c r="E252" s="6" t="s">
        <v>623</v>
      </c>
      <c r="F252" s="6" t="s">
        <v>1243</v>
      </c>
      <c r="G252" s="23" t="str">
        <f t="array" ref="G252">INDEX(Family!$B$2:$B$69,MATCH(Data!$C252,Family!$A$2:$A$69,0))</f>
        <v>1-2 Ton MH LL Wlk UT</v>
      </c>
      <c r="H252" s="6" t="s">
        <v>1212</v>
      </c>
      <c r="I252" s="6" t="s">
        <v>1212</v>
      </c>
      <c r="J252" s="6" t="s">
        <v>1212</v>
      </c>
      <c r="K252" s="6" t="s">
        <v>18</v>
      </c>
      <c r="L252" s="6" t="s">
        <v>695</v>
      </c>
      <c r="M252" s="6" t="s">
        <v>150</v>
      </c>
      <c r="N252" s="6" t="s">
        <v>627</v>
      </c>
      <c r="O252" s="6" t="s">
        <v>150</v>
      </c>
      <c r="P252" s="6" t="s">
        <v>824</v>
      </c>
      <c r="Q252" s="6"/>
      <c r="R252" s="6" t="s">
        <v>1234</v>
      </c>
      <c r="S252" s="6"/>
      <c r="T252" s="6"/>
      <c r="U252" s="23" t="str">
        <f>Data!$B252&amp;" "&amp;Data!$F252</f>
        <v>7R5 MP20UX </v>
      </c>
      <c r="V252" s="23" t="str">
        <f>Data!$U252</f>
        <v>7R5 MP20UX </v>
      </c>
      <c r="W252" s="23" t="str">
        <f>Data!$V252</f>
        <v>7R5 MP20UX </v>
      </c>
      <c r="X252" s="23" t="str">
        <f>Data!$W252</f>
        <v>7R5 MP20UX </v>
      </c>
      <c r="Y252" s="6" t="str">
        <f>CONCATENATE(Data!$C252,"_",Data!$AL252)</f>
        <v>Fam 312_Low</v>
      </c>
      <c r="Z252" s="22" t="str">
        <f t="array" ref="Z252">INDEX(Segment!$C$5:$C$89,MATCH(Data!$Y252,Segment!$B$5:$B$89,0))</f>
        <v>C3 - Low Intensity</v>
      </c>
      <c r="AA252" s="6" t="s">
        <v>630</v>
      </c>
      <c r="AB252" s="6" t="s">
        <v>434</v>
      </c>
      <c r="AC252" s="24" t="s">
        <v>433</v>
      </c>
      <c r="AD252" s="24" t="s">
        <v>433</v>
      </c>
      <c r="AE252" s="6" t="s">
        <v>632</v>
      </c>
      <c r="AF252" s="6">
        <v>0.0</v>
      </c>
      <c r="AG252" s="6">
        <v>251.0</v>
      </c>
      <c r="AH252" s="6">
        <f>COUNTIFS(Data!$B$3:$B$305,Data!$B252)</f>
        <v>1</v>
      </c>
      <c r="AI252" s="6" t="str">
        <f>LEFT(Data!$B252,3)</f>
        <v>7R5</v>
      </c>
      <c r="AJ252" s="6" t="str">
        <f>IF(Data!$D252="Class 5 BT","BT",
     IF(OR(Data!$J252="Hangcha",Data!$J252="Ruyi",Data!$J252="Maximal",Data!$J252="Shanghai",Data!$J252="Staxx"),"Low",
     "Std"))</f>
        <v>Low</v>
      </c>
      <c r="AK252" s="6"/>
      <c r="AL252" s="6" t="str">
        <f>IF(Data!$AK252&lt;&gt;"",Data!$AK252,Data!$AJ252)</f>
        <v>Low</v>
      </c>
    </row>
    <row r="253" ht="12.0" customHeight="1">
      <c r="A253" s="6" t="s">
        <v>1244</v>
      </c>
      <c r="B253" s="21" t="s">
        <v>171</v>
      </c>
      <c r="C253" s="6" t="s">
        <v>163</v>
      </c>
      <c r="D253" s="22" t="s">
        <v>150</v>
      </c>
      <c r="E253" s="6" t="s">
        <v>623</v>
      </c>
      <c r="F253" s="6" t="s">
        <v>1244</v>
      </c>
      <c r="G253" s="23" t="str">
        <f t="array" ref="G253">INDEX(Family!$B$2:$B$69,MATCH(Data!$C253,Family!$A$2:$A$69,0))</f>
        <v>1-2 Ton MH LL Wlk UT</v>
      </c>
      <c r="H253" s="6" t="s">
        <v>1212</v>
      </c>
      <c r="I253" s="6" t="s">
        <v>1212</v>
      </c>
      <c r="J253" s="6" t="s">
        <v>1212</v>
      </c>
      <c r="K253" s="6" t="s">
        <v>18</v>
      </c>
      <c r="L253" s="6" t="s">
        <v>695</v>
      </c>
      <c r="M253" s="6" t="s">
        <v>150</v>
      </c>
      <c r="N253" s="6" t="s">
        <v>627</v>
      </c>
      <c r="O253" s="6" t="s">
        <v>150</v>
      </c>
      <c r="P253" s="6" t="s">
        <v>824</v>
      </c>
      <c r="Q253" s="6"/>
      <c r="R253" s="6" t="s">
        <v>1234</v>
      </c>
      <c r="S253" s="6"/>
      <c r="T253" s="6"/>
      <c r="U253" s="23" t="str">
        <f>Data!$B253&amp;" "&amp;Data!$F253</f>
        <v>7R0 MP20KUX</v>
      </c>
      <c r="V253" s="23" t="str">
        <f>Data!$U253</f>
        <v>7R0 MP20KUX</v>
      </c>
      <c r="W253" s="23" t="str">
        <f>Data!$V253</f>
        <v>7R0 MP20KUX</v>
      </c>
      <c r="X253" s="23" t="str">
        <f>Data!$W253</f>
        <v>7R0 MP20KUX</v>
      </c>
      <c r="Y253" s="6" t="str">
        <f>CONCATENATE(Data!$C253,"_",Data!$AL253)</f>
        <v>Fam 312_Low</v>
      </c>
      <c r="Z253" s="22" t="str">
        <f t="array" ref="Z253">INDEX(Segment!$C$5:$C$89,MATCH(Data!$Y253,Segment!$B$5:$B$89,0))</f>
        <v>C3 - Low Intensity</v>
      </c>
      <c r="AA253" s="6" t="s">
        <v>630</v>
      </c>
      <c r="AB253" s="6" t="s">
        <v>434</v>
      </c>
      <c r="AC253" s="24" t="s">
        <v>433</v>
      </c>
      <c r="AD253" s="24" t="s">
        <v>433</v>
      </c>
      <c r="AE253" s="6" t="s">
        <v>632</v>
      </c>
      <c r="AF253" s="6" t="s">
        <v>1236</v>
      </c>
      <c r="AG253" s="6">
        <v>252.0</v>
      </c>
      <c r="AH253" s="6">
        <f>COUNTIFS(Data!$B$3:$B$305,Data!$B253)</f>
        <v>1</v>
      </c>
      <c r="AI253" s="6" t="str">
        <f>LEFT(Data!$B253,3)</f>
        <v>7R0</v>
      </c>
      <c r="AJ253" s="6" t="str">
        <f>IF(Data!$D253="Class 5 BT","BT",
     IF(OR(Data!$J253="Hangcha",Data!$J253="Ruyi",Data!$J253="Maximal",Data!$J253="Shanghai",Data!$J253="Staxx"),"Low",
     "Std"))</f>
        <v>Low</v>
      </c>
      <c r="AK253" s="6"/>
      <c r="AL253" s="6" t="str">
        <f>IF(Data!$AK253&lt;&gt;"",Data!$AK253,Data!$AJ253)</f>
        <v>Low</v>
      </c>
    </row>
    <row r="254" ht="12.0" customHeight="1">
      <c r="A254" s="6" t="s">
        <v>1245</v>
      </c>
      <c r="B254" s="21" t="s">
        <v>172</v>
      </c>
      <c r="C254" s="6" t="s">
        <v>163</v>
      </c>
      <c r="D254" s="22" t="s">
        <v>150</v>
      </c>
      <c r="E254" s="6" t="s">
        <v>623</v>
      </c>
      <c r="F254" s="6" t="s">
        <v>1245</v>
      </c>
      <c r="G254" s="23" t="str">
        <f t="array" ref="G254">INDEX(Family!$B$2:$B$69,MATCH(Data!$C254,Family!$A$2:$A$69,0))</f>
        <v>1-2 Ton MH LL Wlk UT</v>
      </c>
      <c r="H254" s="6" t="s">
        <v>1212</v>
      </c>
      <c r="I254" s="6" t="s">
        <v>1212</v>
      </c>
      <c r="J254" s="6" t="s">
        <v>1212</v>
      </c>
      <c r="K254" s="6" t="s">
        <v>18</v>
      </c>
      <c r="L254" s="6" t="s">
        <v>695</v>
      </c>
      <c r="M254" s="6" t="s">
        <v>150</v>
      </c>
      <c r="N254" s="6" t="s">
        <v>627</v>
      </c>
      <c r="O254" s="6" t="s">
        <v>150</v>
      </c>
      <c r="P254" s="6" t="s">
        <v>824</v>
      </c>
      <c r="Q254" s="6"/>
      <c r="R254" s="6" t="s">
        <v>1234</v>
      </c>
      <c r="S254" s="6"/>
      <c r="T254" s="6"/>
      <c r="U254" s="23" t="str">
        <f>Data!$B254&amp;" "&amp;Data!$F254</f>
        <v>7R1 MP20XUX</v>
      </c>
      <c r="V254" s="23" t="str">
        <f>Data!$U254</f>
        <v>7R1 MP20XUX</v>
      </c>
      <c r="W254" s="23" t="str">
        <f>Data!$V254</f>
        <v>7R1 MP20XUX</v>
      </c>
      <c r="X254" s="23" t="str">
        <f>Data!$W254</f>
        <v>7R1 MP20XUX</v>
      </c>
      <c r="Y254" s="6" t="str">
        <f>CONCATENATE(Data!$C254,"_",Data!$AL254)</f>
        <v>Fam 312_Low</v>
      </c>
      <c r="Z254" s="22" t="str">
        <f t="array" ref="Z254">INDEX(Segment!$C$5:$C$89,MATCH(Data!$Y254,Segment!$B$5:$B$89,0))</f>
        <v>C3 - Low Intensity</v>
      </c>
      <c r="AA254" s="6" t="s">
        <v>630</v>
      </c>
      <c r="AB254" s="6" t="s">
        <v>434</v>
      </c>
      <c r="AC254" s="24" t="s">
        <v>433</v>
      </c>
      <c r="AD254" s="24" t="s">
        <v>433</v>
      </c>
      <c r="AE254" s="6" t="s">
        <v>632</v>
      </c>
      <c r="AF254" s="6">
        <v>0.0</v>
      </c>
      <c r="AG254" s="6">
        <v>253.0</v>
      </c>
      <c r="AH254" s="6">
        <f>COUNTIFS(Data!$B$3:$B$305,Data!$B254)</f>
        <v>1</v>
      </c>
      <c r="AI254" s="6" t="str">
        <f>LEFT(Data!$B254,3)</f>
        <v>7R1</v>
      </c>
      <c r="AJ254" s="6" t="str">
        <f>IF(Data!$D254="Class 5 BT","BT",
     IF(OR(Data!$J254="Hangcha",Data!$J254="Ruyi",Data!$J254="Maximal",Data!$J254="Shanghai",Data!$J254="Staxx"),"Low",
     "Std"))</f>
        <v>Low</v>
      </c>
      <c r="AK254" s="6"/>
      <c r="AL254" s="6" t="str">
        <f>IF(Data!$AK254&lt;&gt;"",Data!$AK254,Data!$AJ254)</f>
        <v>Low</v>
      </c>
    </row>
    <row r="255" ht="12.0" customHeight="1">
      <c r="A255" s="6" t="s">
        <v>1246</v>
      </c>
      <c r="B255" s="21" t="s">
        <v>195</v>
      </c>
      <c r="C255" s="6" t="s">
        <v>179</v>
      </c>
      <c r="D255" s="22" t="s">
        <v>150</v>
      </c>
      <c r="E255" s="6" t="s">
        <v>623</v>
      </c>
      <c r="F255" s="6" t="s">
        <v>1246</v>
      </c>
      <c r="G255" s="23" t="str">
        <f t="array" ref="G255">INDEX(Family!$B$2:$B$69,MATCH(Data!$C255,Family!$A$2:$A$69,0))</f>
        <v>1-2 Ton MH Strad Stk</v>
      </c>
      <c r="H255" s="6" t="s">
        <v>1212</v>
      </c>
      <c r="I255" s="6" t="s">
        <v>1212</v>
      </c>
      <c r="J255" s="6" t="s">
        <v>1212</v>
      </c>
      <c r="K255" s="6" t="s">
        <v>18</v>
      </c>
      <c r="L255" s="6" t="s">
        <v>695</v>
      </c>
      <c r="M255" s="6" t="s">
        <v>150</v>
      </c>
      <c r="N255" s="6" t="s">
        <v>627</v>
      </c>
      <c r="O255" s="6" t="s">
        <v>150</v>
      </c>
      <c r="P255" s="6" t="s">
        <v>824</v>
      </c>
      <c r="Q255" s="6"/>
      <c r="R255" s="6" t="s">
        <v>1232</v>
      </c>
      <c r="S255" s="6"/>
      <c r="T255" s="6"/>
      <c r="U255" s="23" t="str">
        <f>Data!$B255&amp;" "&amp;Data!$F255</f>
        <v>7S3 MS15UX</v>
      </c>
      <c r="V255" s="23" t="str">
        <f>Data!$U255</f>
        <v>7S3 MS15UX</v>
      </c>
      <c r="W255" s="23" t="str">
        <f>Data!$V255</f>
        <v>7S3 MS15UX</v>
      </c>
      <c r="X255" s="23" t="str">
        <f>Data!$W255</f>
        <v>7S3 MS15UX</v>
      </c>
      <c r="Y255" s="6" t="str">
        <f>CONCATENATE(Data!$C255,"_",Data!$AL255)</f>
        <v>Fam 325_Low</v>
      </c>
      <c r="Z255" s="22" t="str">
        <f t="array" ref="Z255">INDEX(Segment!$C$5:$C$89,MATCH(Data!$Y255,Segment!$B$5:$B$89,0))</f>
        <v>C3 - Low Intensity</v>
      </c>
      <c r="AA255" s="6" t="s">
        <v>630</v>
      </c>
      <c r="AB255" s="6" t="s">
        <v>434</v>
      </c>
      <c r="AC255" s="24" t="s">
        <v>433</v>
      </c>
      <c r="AD255" s="24" t="s">
        <v>433</v>
      </c>
      <c r="AE255" s="6" t="s">
        <v>632</v>
      </c>
      <c r="AF255" s="6">
        <v>0.0</v>
      </c>
      <c r="AG255" s="6">
        <v>254.0</v>
      </c>
      <c r="AH255" s="6">
        <f>COUNTIFS(Data!$B$3:$B$305,Data!$B255)</f>
        <v>1</v>
      </c>
      <c r="AI255" s="6" t="str">
        <f>LEFT(Data!$B255,3)</f>
        <v>7S3</v>
      </c>
      <c r="AJ255" s="6" t="str">
        <f>IF(Data!$D255="Class 5 BT","BT",
     IF(OR(Data!$J255="Hangcha",Data!$J255="Ruyi",Data!$J255="Maximal",Data!$J255="Shanghai",Data!$J255="Staxx"),"Low",
     "Std"))</f>
        <v>Low</v>
      </c>
      <c r="AK255" s="6"/>
      <c r="AL255" s="6" t="str">
        <f>IF(Data!$AK255&lt;&gt;"",Data!$AK255,Data!$AJ255)</f>
        <v>Low</v>
      </c>
    </row>
    <row r="256" ht="12.0" customHeight="1">
      <c r="A256" s="6" t="s">
        <v>1247</v>
      </c>
      <c r="B256" s="21" t="s">
        <v>194</v>
      </c>
      <c r="C256" s="6" t="s">
        <v>179</v>
      </c>
      <c r="D256" s="22" t="s">
        <v>150</v>
      </c>
      <c r="E256" s="6" t="s">
        <v>623</v>
      </c>
      <c r="F256" s="6" t="s">
        <v>1247</v>
      </c>
      <c r="G256" s="23" t="str">
        <f t="array" ref="G256">INDEX(Family!$B$2:$B$69,MATCH(Data!$C256,Family!$A$2:$A$69,0))</f>
        <v>1-2 Ton MH Strad Stk</v>
      </c>
      <c r="H256" s="6" t="s">
        <v>1212</v>
      </c>
      <c r="I256" s="6" t="s">
        <v>1212</v>
      </c>
      <c r="J256" s="6" t="s">
        <v>1212</v>
      </c>
      <c r="K256" s="6" t="s">
        <v>18</v>
      </c>
      <c r="L256" s="6" t="s">
        <v>695</v>
      </c>
      <c r="M256" s="6" t="s">
        <v>150</v>
      </c>
      <c r="N256" s="6" t="s">
        <v>627</v>
      </c>
      <c r="O256" s="6" t="s">
        <v>150</v>
      </c>
      <c r="P256" s="6" t="s">
        <v>824</v>
      </c>
      <c r="Q256" s="6"/>
      <c r="R256" s="6" t="s">
        <v>1232</v>
      </c>
      <c r="S256" s="6"/>
      <c r="T256" s="6"/>
      <c r="U256" s="23" t="str">
        <f>Data!$B256&amp;" "&amp;Data!$F256</f>
        <v>7S2 MS15LUX</v>
      </c>
      <c r="V256" s="23" t="str">
        <f>Data!$U256</f>
        <v>7S2 MS15LUX</v>
      </c>
      <c r="W256" s="23" t="str">
        <f>Data!$V256</f>
        <v>7S2 MS15LUX</v>
      </c>
      <c r="X256" s="23" t="str">
        <f>Data!$W256</f>
        <v>7S2 MS15LUX</v>
      </c>
      <c r="Y256" s="6" t="str">
        <f>CONCATENATE(Data!$C256,"_",Data!$AL256)</f>
        <v>Fam 325_Low</v>
      </c>
      <c r="Z256" s="22" t="str">
        <f t="array" ref="Z256">INDEX(Segment!$C$5:$C$89,MATCH(Data!$Y256,Segment!$B$5:$B$89,0))</f>
        <v>C3 - Low Intensity</v>
      </c>
      <c r="AA256" s="6" t="s">
        <v>630</v>
      </c>
      <c r="AB256" s="6" t="s">
        <v>434</v>
      </c>
      <c r="AC256" s="24" t="s">
        <v>433</v>
      </c>
      <c r="AD256" s="24" t="s">
        <v>433</v>
      </c>
      <c r="AE256" s="6" t="s">
        <v>632</v>
      </c>
      <c r="AF256" s="6" t="s">
        <v>641</v>
      </c>
      <c r="AG256" s="6">
        <v>255.0</v>
      </c>
      <c r="AH256" s="6">
        <f>COUNTIFS(Data!$B$3:$B$305,Data!$B256)</f>
        <v>1</v>
      </c>
      <c r="AI256" s="6" t="str">
        <f>LEFT(Data!$B256,3)</f>
        <v>7S2</v>
      </c>
      <c r="AJ256" s="6" t="str">
        <f>IF(Data!$D256="Class 5 BT","BT",
     IF(OR(Data!$J256="Hangcha",Data!$J256="Ruyi",Data!$J256="Maximal",Data!$J256="Shanghai",Data!$J256="Staxx"),"Low",
     "Std"))</f>
        <v>Low</v>
      </c>
      <c r="AK256" s="6"/>
      <c r="AL256" s="6" t="str">
        <f>IF(Data!$AK256&lt;&gt;"",Data!$AK256,Data!$AJ256)</f>
        <v>Low</v>
      </c>
    </row>
    <row r="257" ht="12.0" customHeight="1">
      <c r="A257" s="6" t="s">
        <v>1248</v>
      </c>
      <c r="B257" s="21" t="s">
        <v>191</v>
      </c>
      <c r="C257" s="6" t="s">
        <v>179</v>
      </c>
      <c r="D257" s="22" t="s">
        <v>150</v>
      </c>
      <c r="E257" s="6" t="s">
        <v>623</v>
      </c>
      <c r="F257" s="6" t="s">
        <v>1248</v>
      </c>
      <c r="G257" s="23" t="str">
        <f t="array" ref="G257">INDEX(Family!$B$2:$B$69,MATCH(Data!$C257,Family!$A$2:$A$69,0))</f>
        <v>1-2 Ton MH Strad Stk</v>
      </c>
      <c r="H257" s="6" t="s">
        <v>1212</v>
      </c>
      <c r="I257" s="6" t="s">
        <v>1212</v>
      </c>
      <c r="J257" s="6" t="s">
        <v>1212</v>
      </c>
      <c r="K257" s="6" t="s">
        <v>18</v>
      </c>
      <c r="L257" s="6" t="s">
        <v>695</v>
      </c>
      <c r="M257" s="6" t="s">
        <v>150</v>
      </c>
      <c r="N257" s="6" t="s">
        <v>627</v>
      </c>
      <c r="O257" s="6" t="s">
        <v>150</v>
      </c>
      <c r="P257" s="6" t="s">
        <v>824</v>
      </c>
      <c r="Q257" s="6"/>
      <c r="R257" s="6" t="s">
        <v>1232</v>
      </c>
      <c r="S257" s="6"/>
      <c r="T257" s="6"/>
      <c r="U257" s="23" t="str">
        <f>Data!$B257&amp;" "&amp;Data!$F257</f>
        <v>7R3 MS15XUX</v>
      </c>
      <c r="V257" s="23" t="str">
        <f>Data!$U257</f>
        <v>7R3 MS15XUX</v>
      </c>
      <c r="W257" s="23" t="str">
        <f>Data!$V257</f>
        <v>7R3 MS15XUX</v>
      </c>
      <c r="X257" s="23" t="str">
        <f>Data!$W257</f>
        <v>7R3 MS15XUX</v>
      </c>
      <c r="Y257" s="6" t="str">
        <f>CONCATENATE(Data!$C257,"_",Data!$AL257)</f>
        <v>Fam 325_Low</v>
      </c>
      <c r="Z257" s="22" t="str">
        <f t="array" ref="Z257">INDEX(Segment!$C$5:$C$89,MATCH(Data!$Y257,Segment!$B$5:$B$89,0))</f>
        <v>C3 - Low Intensity</v>
      </c>
      <c r="AA257" s="6" t="s">
        <v>630</v>
      </c>
      <c r="AB257" s="6" t="s">
        <v>434</v>
      </c>
      <c r="AC257" s="24" t="s">
        <v>433</v>
      </c>
      <c r="AD257" s="24" t="s">
        <v>433</v>
      </c>
      <c r="AE257" s="6" t="s">
        <v>632</v>
      </c>
      <c r="AF257" s="6">
        <v>0.0</v>
      </c>
      <c r="AG257" s="6">
        <v>256.0</v>
      </c>
      <c r="AH257" s="6">
        <f>COUNTIFS(Data!$B$3:$B$305,Data!$B257)</f>
        <v>1</v>
      </c>
      <c r="AI257" s="6" t="str">
        <f>LEFT(Data!$B257,3)</f>
        <v>7R3</v>
      </c>
      <c r="AJ257" s="6" t="str">
        <f>IF(Data!$D257="Class 5 BT","BT",
     IF(OR(Data!$J257="Hangcha",Data!$J257="Ruyi",Data!$J257="Maximal",Data!$J257="Shanghai",Data!$J257="Staxx"),"Low",
     "Std"))</f>
        <v>Low</v>
      </c>
      <c r="AK257" s="6"/>
      <c r="AL257" s="6" t="str">
        <f>IF(Data!$AK257&lt;&gt;"",Data!$AK257,Data!$AJ257)</f>
        <v>Low</v>
      </c>
    </row>
    <row r="258" ht="12.0" customHeight="1">
      <c r="A258" s="6" t="s">
        <v>1249</v>
      </c>
      <c r="B258" s="21" t="s">
        <v>192</v>
      </c>
      <c r="C258" s="6" t="s">
        <v>179</v>
      </c>
      <c r="D258" s="22" t="s">
        <v>150</v>
      </c>
      <c r="E258" s="6" t="s">
        <v>623</v>
      </c>
      <c r="F258" s="6" t="s">
        <v>1249</v>
      </c>
      <c r="G258" s="23" t="str">
        <f t="array" ref="G258">INDEX(Family!$B$2:$B$69,MATCH(Data!$C258,Family!$A$2:$A$69,0))</f>
        <v>1-2 Ton MH Strad Stk</v>
      </c>
      <c r="H258" s="6" t="s">
        <v>1212</v>
      </c>
      <c r="I258" s="6" t="s">
        <v>1212</v>
      </c>
      <c r="J258" s="6" t="s">
        <v>1212</v>
      </c>
      <c r="K258" s="6" t="s">
        <v>18</v>
      </c>
      <c r="L258" s="6" t="s">
        <v>695</v>
      </c>
      <c r="M258" s="6" t="s">
        <v>150</v>
      </c>
      <c r="N258" s="6" t="s">
        <v>627</v>
      </c>
      <c r="O258" s="6" t="s">
        <v>150</v>
      </c>
      <c r="P258" s="6" t="s">
        <v>824</v>
      </c>
      <c r="Q258" s="6"/>
      <c r="R258" s="6" t="s">
        <v>1232</v>
      </c>
      <c r="S258" s="6"/>
      <c r="T258" s="6"/>
      <c r="U258" s="23" t="str">
        <f>Data!$B258&amp;" "&amp;Data!$F258</f>
        <v>7R6 MSL15WUX</v>
      </c>
      <c r="V258" s="23" t="str">
        <f>Data!$U258</f>
        <v>7R6 MSL15WUX</v>
      </c>
      <c r="W258" s="23" t="str">
        <f>Data!$V258</f>
        <v>7R6 MSL15WUX</v>
      </c>
      <c r="X258" s="23" t="str">
        <f>Data!$W258</f>
        <v>7R6 MSL15WUX</v>
      </c>
      <c r="Y258" s="6" t="str">
        <f>CONCATENATE(Data!$C258,"_",Data!$AL258)</f>
        <v>Fam 325_Low</v>
      </c>
      <c r="Z258" s="22" t="str">
        <f t="array" ref="Z258">INDEX(Segment!$C$5:$C$89,MATCH(Data!$Y258,Segment!$B$5:$B$89,0))</f>
        <v>C3 - Low Intensity</v>
      </c>
      <c r="AA258" s="6" t="s">
        <v>630</v>
      </c>
      <c r="AB258" s="6" t="s">
        <v>434</v>
      </c>
      <c r="AC258" s="24" t="s">
        <v>433</v>
      </c>
      <c r="AD258" s="24" t="s">
        <v>433</v>
      </c>
      <c r="AE258" s="6" t="s">
        <v>632</v>
      </c>
      <c r="AF258" s="6">
        <v>0.0</v>
      </c>
      <c r="AG258" s="6">
        <v>257.0</v>
      </c>
      <c r="AH258" s="6">
        <f>COUNTIFS(Data!$B$3:$B$305,Data!$B258)</f>
        <v>1</v>
      </c>
      <c r="AI258" s="6" t="str">
        <f>LEFT(Data!$B258,3)</f>
        <v>7R6</v>
      </c>
      <c r="AJ258" s="6" t="str">
        <f>IF(Data!$D258="Class 5 BT","BT",
     IF(OR(Data!$J258="Hangcha",Data!$J258="Ruyi",Data!$J258="Maximal",Data!$J258="Shanghai",Data!$J258="Staxx"),"Low",
     "Std"))</f>
        <v>Low</v>
      </c>
      <c r="AK258" s="6"/>
      <c r="AL258" s="6" t="str">
        <f>IF(Data!$AK258&lt;&gt;"",Data!$AK258,Data!$AJ258)</f>
        <v>Low</v>
      </c>
    </row>
    <row r="259" ht="12.0" customHeight="1">
      <c r="A259" s="6" t="s">
        <v>1250</v>
      </c>
      <c r="B259" s="21" t="s">
        <v>193</v>
      </c>
      <c r="C259" s="6" t="s">
        <v>179</v>
      </c>
      <c r="D259" s="22" t="s">
        <v>150</v>
      </c>
      <c r="E259" s="6" t="s">
        <v>623</v>
      </c>
      <c r="F259" s="6" t="s">
        <v>1250</v>
      </c>
      <c r="G259" s="23" t="str">
        <f t="array" ref="G259">INDEX(Family!$B$2:$B$69,MATCH(Data!$C259,Family!$A$2:$A$69,0))</f>
        <v>1-2 Ton MH Strad Stk</v>
      </c>
      <c r="H259" s="6" t="s">
        <v>1212</v>
      </c>
      <c r="I259" s="6" t="s">
        <v>1212</v>
      </c>
      <c r="J259" s="6" t="s">
        <v>1212</v>
      </c>
      <c r="K259" s="6" t="s">
        <v>18</v>
      </c>
      <c r="L259" s="6" t="s">
        <v>695</v>
      </c>
      <c r="M259" s="6" t="s">
        <v>150</v>
      </c>
      <c r="N259" s="6" t="s">
        <v>627</v>
      </c>
      <c r="O259" s="6" t="s">
        <v>150</v>
      </c>
      <c r="P259" s="6" t="s">
        <v>824</v>
      </c>
      <c r="Q259" s="6"/>
      <c r="R259" s="6" t="s">
        <v>1232</v>
      </c>
      <c r="S259" s="6"/>
      <c r="T259" s="6"/>
      <c r="U259" s="23" t="str">
        <f>Data!$B259&amp;" "&amp;Data!$F259</f>
        <v>7R7 MSL15XUX</v>
      </c>
      <c r="V259" s="23" t="str">
        <f>Data!$U259</f>
        <v>7R7 MSL15XUX</v>
      </c>
      <c r="W259" s="23" t="str">
        <f>Data!$V259</f>
        <v>7R7 MSL15XUX</v>
      </c>
      <c r="X259" s="23" t="str">
        <f>Data!$W259</f>
        <v>7R7 MSL15XUX</v>
      </c>
      <c r="Y259" s="6" t="str">
        <f>CONCATENATE(Data!$C259,"_",Data!$AL259)</f>
        <v>Fam 325_Low</v>
      </c>
      <c r="Z259" s="22" t="str">
        <f t="array" ref="Z259">INDEX(Segment!$C$5:$C$89,MATCH(Data!$Y259,Segment!$B$5:$B$89,0))</f>
        <v>C3 - Low Intensity</v>
      </c>
      <c r="AA259" s="6" t="s">
        <v>630</v>
      </c>
      <c r="AB259" s="6" t="s">
        <v>434</v>
      </c>
      <c r="AC259" s="24" t="s">
        <v>433</v>
      </c>
      <c r="AD259" s="24" t="s">
        <v>433</v>
      </c>
      <c r="AE259" s="6" t="s">
        <v>632</v>
      </c>
      <c r="AF259" s="6">
        <v>0.0</v>
      </c>
      <c r="AG259" s="6">
        <v>258.0</v>
      </c>
      <c r="AH259" s="6">
        <f>COUNTIFS(Data!$B$3:$B$305,Data!$B259)</f>
        <v>1</v>
      </c>
      <c r="AI259" s="6" t="str">
        <f>LEFT(Data!$B259,3)</f>
        <v>7R7</v>
      </c>
      <c r="AJ259" s="6" t="str">
        <f>IF(Data!$D259="Class 5 BT","BT",
     IF(OR(Data!$J259="Hangcha",Data!$J259="Ruyi",Data!$J259="Maximal",Data!$J259="Shanghai",Data!$J259="Staxx"),"Low",
     "Std"))</f>
        <v>Low</v>
      </c>
      <c r="AK259" s="6"/>
      <c r="AL259" s="6" t="str">
        <f>IF(Data!$AK259&lt;&gt;"",Data!$AK259,Data!$AJ259)</f>
        <v>Low</v>
      </c>
    </row>
    <row r="260" ht="12.0" customHeight="1">
      <c r="A260" s="6" t="s">
        <v>1251</v>
      </c>
      <c r="B260" s="21" t="s">
        <v>372</v>
      </c>
      <c r="C260" s="6" t="s">
        <v>365</v>
      </c>
      <c r="D260" s="22" t="s">
        <v>340</v>
      </c>
      <c r="E260" s="6" t="s">
        <v>634</v>
      </c>
      <c r="F260" s="6" t="s">
        <v>1251</v>
      </c>
      <c r="G260" s="23" t="str">
        <f t="array" ref="G260">INDEX(Family!$B$2:$B$69,MATCH(Data!$C260,Family!$A$2:$A$69,0))</f>
        <v>2-3 Ton ICE Pneu - LCT</v>
      </c>
      <c r="H260" s="6" t="s">
        <v>1226</v>
      </c>
      <c r="I260" s="6" t="s">
        <v>1226</v>
      </c>
      <c r="J260" s="6" t="s">
        <v>1226</v>
      </c>
      <c r="K260" s="6" t="s">
        <v>18</v>
      </c>
      <c r="L260" s="6" t="s">
        <v>626</v>
      </c>
      <c r="M260" s="6" t="s">
        <v>299</v>
      </c>
      <c r="N260" s="6" t="s">
        <v>627</v>
      </c>
      <c r="O260" s="6" t="s">
        <v>299</v>
      </c>
      <c r="P260" s="6" t="s">
        <v>1007</v>
      </c>
      <c r="Q260" s="6"/>
      <c r="R260" s="6" t="s">
        <v>1224</v>
      </c>
      <c r="S260" s="6"/>
      <c r="T260" s="6"/>
      <c r="U260" s="23" t="str">
        <f>Data!$B260&amp;" "&amp;Data!$F260</f>
        <v>3C1 UT2.0-3.5UT</v>
      </c>
      <c r="V260" s="23" t="str">
        <f>Data!$U260</f>
        <v>3C1 UT2.0-3.5UT</v>
      </c>
      <c r="W260" s="23" t="str">
        <f>Data!$V260</f>
        <v>3C1 UT2.0-3.5UT</v>
      </c>
      <c r="X260" s="23" t="str">
        <f>Data!$W260</f>
        <v>3C1 UT2.0-3.5UT</v>
      </c>
      <c r="Y260" s="6" t="str">
        <f>CONCATENATE(Data!$C260,"_",Data!$AL260)</f>
        <v>Fam 537_Low</v>
      </c>
      <c r="Z260" s="22" t="str">
        <f t="array" ref="Z260">INDEX(Segment!$C$5:$C$89,MATCH(Data!$Y260,Segment!$B$5:$B$89,0))</f>
        <v>C5 1-3.5T - Low Intensity</v>
      </c>
      <c r="AA260" s="6" t="s">
        <v>630</v>
      </c>
      <c r="AB260" s="6" t="s">
        <v>416</v>
      </c>
      <c r="AC260" s="24" t="s">
        <v>415</v>
      </c>
      <c r="AD260" s="24" t="s">
        <v>631</v>
      </c>
      <c r="AE260" s="6" t="s">
        <v>632</v>
      </c>
      <c r="AF260" s="6">
        <v>0.0</v>
      </c>
      <c r="AG260" s="6">
        <v>259.0</v>
      </c>
      <c r="AH260" s="6">
        <f>COUNTIFS(Data!$B$3:$B$305,Data!$B260)</f>
        <v>1</v>
      </c>
      <c r="AI260" s="6" t="str">
        <f>LEFT(Data!$B260,3)</f>
        <v>3C1</v>
      </c>
      <c r="AJ260" s="6" t="str">
        <f>IF(Data!$D260="Class 5 BT","BT",
     IF(OR(Data!$J260="Hangcha",Data!$J260="Ruyi",Data!$J260="Maximal",Data!$J260="Shanghai",Data!$J260="Staxx"),"Low",
     "Std"))</f>
        <v>Low</v>
      </c>
      <c r="AK260" s="6"/>
      <c r="AL260" s="6" t="str">
        <f>IF(Data!$AK260&lt;&gt;"",Data!$AK260,Data!$AJ260)</f>
        <v>Low</v>
      </c>
    </row>
    <row r="261" ht="12.0" customHeight="1">
      <c r="A261" s="6" t="s">
        <v>1252</v>
      </c>
      <c r="B261" s="21" t="s">
        <v>375</v>
      </c>
      <c r="C261" s="6" t="s">
        <v>365</v>
      </c>
      <c r="D261" s="22" t="s">
        <v>340</v>
      </c>
      <c r="E261" s="6" t="s">
        <v>623</v>
      </c>
      <c r="F261" s="6" t="s">
        <v>1252</v>
      </c>
      <c r="G261" s="23" t="str">
        <f t="array" ref="G261">INDEX(Family!$B$2:$B$69,MATCH(Data!$C261,Family!$A$2:$A$69,0))</f>
        <v>2-3 Ton ICE Pneu - LCT</v>
      </c>
      <c r="H261" s="6" t="s">
        <v>1226</v>
      </c>
      <c r="I261" s="6" t="s">
        <v>1226</v>
      </c>
      <c r="J261" s="6" t="s">
        <v>1226</v>
      </c>
      <c r="K261" s="6" t="s">
        <v>18</v>
      </c>
      <c r="L261" s="6" t="s">
        <v>626</v>
      </c>
      <c r="M261" s="6" t="s">
        <v>299</v>
      </c>
      <c r="N261" s="6" t="s">
        <v>627</v>
      </c>
      <c r="O261" s="6" t="s">
        <v>299</v>
      </c>
      <c r="P261" s="6" t="s">
        <v>1007</v>
      </c>
      <c r="Q261" s="6"/>
      <c r="R261" s="6" t="s">
        <v>1224</v>
      </c>
      <c r="S261" s="6"/>
      <c r="T261" s="6"/>
      <c r="U261" s="23" t="str">
        <f>Data!$B261&amp;" "&amp;Data!$F261</f>
        <v>7S1 GP20-35UX</v>
      </c>
      <c r="V261" s="23" t="str">
        <f>Data!$U261</f>
        <v>7S1 GP20-35UX</v>
      </c>
      <c r="W261" s="23" t="str">
        <f>Data!$V261</f>
        <v>7S1 GP20-35UX</v>
      </c>
      <c r="X261" s="23" t="str">
        <f>Data!$W261</f>
        <v>7S1 GP20-35UX</v>
      </c>
      <c r="Y261" s="6" t="str">
        <f>CONCATENATE(Data!$C261,"_",Data!$AL261)</f>
        <v>Fam 537_Low</v>
      </c>
      <c r="Z261" s="22" t="str">
        <f t="array" ref="Z261">INDEX(Segment!$C$5:$C$89,MATCH(Data!$Y261,Segment!$B$5:$B$89,0))</f>
        <v>C5 1-3.5T - Low Intensity</v>
      </c>
      <c r="AA261" s="6" t="s">
        <v>630</v>
      </c>
      <c r="AB261" s="6" t="s">
        <v>416</v>
      </c>
      <c r="AC261" s="24" t="s">
        <v>415</v>
      </c>
      <c r="AD261" s="24" t="s">
        <v>631</v>
      </c>
      <c r="AE261" s="6" t="s">
        <v>632</v>
      </c>
      <c r="AF261" s="6">
        <v>0.0</v>
      </c>
      <c r="AG261" s="6">
        <v>260.0</v>
      </c>
      <c r="AH261" s="6">
        <f>COUNTIFS(Data!$B$3:$B$305,Data!$B261)</f>
        <v>1</v>
      </c>
      <c r="AI261" s="6" t="str">
        <f>LEFT(Data!$B261,3)</f>
        <v>7S1</v>
      </c>
      <c r="AJ261" s="6" t="str">
        <f>IF(Data!$D261="Class 5 BT","BT",
     IF(OR(Data!$J261="Hangcha",Data!$J261="Ruyi",Data!$J261="Maximal",Data!$J261="Shanghai",Data!$J261="Staxx"),"Low",
     "Std"))</f>
        <v>Low</v>
      </c>
      <c r="AK261" s="6"/>
      <c r="AL261" s="6" t="str">
        <f>IF(Data!$AK261&lt;&gt;"",Data!$AK261,Data!$AJ261)</f>
        <v>Low</v>
      </c>
    </row>
    <row r="262" ht="12.0" customHeight="1">
      <c r="A262" s="6" t="s">
        <v>1253</v>
      </c>
      <c r="B262" s="21" t="s">
        <v>146</v>
      </c>
      <c r="C262" s="6" t="s">
        <v>145</v>
      </c>
      <c r="D262" s="22" t="s">
        <v>86</v>
      </c>
      <c r="E262" s="6" t="s">
        <v>634</v>
      </c>
      <c r="F262" s="6" t="s">
        <v>1253</v>
      </c>
      <c r="G262" s="23" t="str">
        <f t="array" ref="G262">INDEX(Family!$B$2:$B$69,MATCH(Data!$C262,Family!$A$2:$A$69,0))</f>
        <v>Aerial Lift</v>
      </c>
      <c r="H262" s="6" t="s">
        <v>964</v>
      </c>
      <c r="I262" s="6" t="s">
        <v>964</v>
      </c>
      <c r="J262" s="6" t="s">
        <v>964</v>
      </c>
      <c r="K262" s="6" t="s">
        <v>18</v>
      </c>
      <c r="L262" s="6" t="s">
        <v>695</v>
      </c>
      <c r="M262" s="6" t="s">
        <v>86</v>
      </c>
      <c r="N262" s="6" t="s">
        <v>627</v>
      </c>
      <c r="O262" s="6" t="s">
        <v>86</v>
      </c>
      <c r="P262" s="6" t="s">
        <v>742</v>
      </c>
      <c r="Q262" s="6"/>
      <c r="R262" s="6" t="s">
        <v>1254</v>
      </c>
      <c r="S262" s="6"/>
      <c r="T262" s="6"/>
      <c r="U262" s="23" t="str">
        <f>Data!$B262&amp;" "&amp;Data!$F262</f>
        <v>254 AP20Z</v>
      </c>
      <c r="V262" s="23" t="str">
        <f>Data!$U262</f>
        <v>254 AP20Z</v>
      </c>
      <c r="W262" s="23" t="str">
        <f>Data!$V262</f>
        <v>254 AP20Z</v>
      </c>
      <c r="X262" s="23" t="str">
        <f>Data!$W262</f>
        <v>254 AP20Z</v>
      </c>
      <c r="Y262" s="6" t="str">
        <f>CONCATENATE(Data!$C262,"_",Data!$AL262)</f>
        <v>Fam 810_Std</v>
      </c>
      <c r="Z262" s="22" t="str">
        <f t="array" ref="Z262">INDEX(Segment!$C$5:$C$89,MATCH(Data!$Y262,Segment!$B$5:$B$89,0))</f>
        <v>C2 - Standard and Premium</v>
      </c>
      <c r="AA262" s="6" t="s">
        <v>630</v>
      </c>
      <c r="AB262" s="6" t="s">
        <v>438</v>
      </c>
      <c r="AC262" s="24" t="s">
        <v>437</v>
      </c>
      <c r="AD262" s="24" t="s">
        <v>437</v>
      </c>
      <c r="AE262" s="6" t="s">
        <v>632</v>
      </c>
      <c r="AF262" s="6" t="s">
        <v>641</v>
      </c>
      <c r="AG262" s="6">
        <v>261.0</v>
      </c>
      <c r="AH262" s="6">
        <f>COUNTIFS(Data!$B$3:$B$305,Data!$B262)</f>
        <v>1</v>
      </c>
      <c r="AI262" s="6" t="str">
        <f>LEFT(Data!$B262,3)</f>
        <v>254</v>
      </c>
      <c r="AJ262" s="6" t="str">
        <f>IF(Data!$D262="Class 5 BT","BT",
     IF(OR(Data!$J262="Hangcha",Data!$J262="Ruyi",Data!$J262="Maximal",Data!$J262="Shanghai",Data!$J262="Staxx"),"Low",
     "Std"))</f>
        <v>Std</v>
      </c>
      <c r="AK262" s="6"/>
      <c r="AL262" s="6" t="str">
        <f>IF(Data!$AK262&lt;&gt;"",Data!$AK262,Data!$AJ262)</f>
        <v>Std</v>
      </c>
    </row>
    <row r="263" ht="12.0" customHeight="1">
      <c r="A263" s="6" t="s">
        <v>1255</v>
      </c>
      <c r="B263" s="25" t="s">
        <v>149</v>
      </c>
      <c r="C263" s="6" t="s">
        <v>145</v>
      </c>
      <c r="D263" s="22" t="s">
        <v>86</v>
      </c>
      <c r="E263" s="6" t="s">
        <v>623</v>
      </c>
      <c r="F263" s="6" t="s">
        <v>1255</v>
      </c>
      <c r="G263" s="23" t="str">
        <f t="array" ref="G263">INDEX(Family!$B$2:$B$69,MATCH(Data!$C263,Family!$A$2:$A$69,0))</f>
        <v>Aerial Lift</v>
      </c>
      <c r="H263" s="6" t="s">
        <v>964</v>
      </c>
      <c r="I263" s="6" t="s">
        <v>964</v>
      </c>
      <c r="J263" s="6" t="s">
        <v>964</v>
      </c>
      <c r="K263" s="6" t="s">
        <v>18</v>
      </c>
      <c r="L263" s="6" t="s">
        <v>695</v>
      </c>
      <c r="M263" s="6" t="s">
        <v>86</v>
      </c>
      <c r="N263" s="6" t="s">
        <v>627</v>
      </c>
      <c r="O263" s="6" t="s">
        <v>86</v>
      </c>
      <c r="P263" s="6" t="s">
        <v>742</v>
      </c>
      <c r="Q263" s="6"/>
      <c r="R263" s="6" t="s">
        <v>1254</v>
      </c>
      <c r="S263" s="6"/>
      <c r="T263" s="6"/>
      <c r="U263" s="23" t="str">
        <f>Data!$B263&amp;" "&amp;Data!$F263</f>
        <v>944 AER020AA</v>
      </c>
      <c r="V263" s="23" t="str">
        <f>Data!$U263</f>
        <v>944 AER020AA</v>
      </c>
      <c r="W263" s="23" t="str">
        <f>Data!$V263</f>
        <v>944 AER020AA</v>
      </c>
      <c r="X263" s="23" t="str">
        <f>Data!$W263</f>
        <v>944 AER020AA</v>
      </c>
      <c r="Y263" s="6" t="str">
        <f>CONCATENATE(Data!$C263,"_",Data!$AL263)</f>
        <v>Fam 810_Std</v>
      </c>
      <c r="Z263" s="22" t="str">
        <f t="array" ref="Z263">INDEX(Segment!$C$5:$C$89,MATCH(Data!$Y263,Segment!$B$5:$B$89,0))</f>
        <v>C2 - Standard and Premium</v>
      </c>
      <c r="AA263" s="6" t="s">
        <v>630</v>
      </c>
      <c r="AB263" s="6" t="s">
        <v>438</v>
      </c>
      <c r="AC263" s="24" t="s">
        <v>437</v>
      </c>
      <c r="AD263" s="24" t="s">
        <v>437</v>
      </c>
      <c r="AE263" s="6" t="s">
        <v>632</v>
      </c>
      <c r="AF263" s="6" t="s">
        <v>641</v>
      </c>
      <c r="AG263" s="6">
        <v>262.0</v>
      </c>
      <c r="AH263" s="6">
        <f>COUNTIFS(Data!$B$3:$B$305,Data!$B263)</f>
        <v>1</v>
      </c>
      <c r="AI263" s="6" t="str">
        <f>LEFT(Data!$B263,3)</f>
        <v>944</v>
      </c>
      <c r="AJ263" s="6" t="str">
        <f>IF(Data!$D263="Class 5 BT","BT",
     IF(OR(Data!$J263="Hangcha",Data!$J263="Ruyi",Data!$J263="Maximal",Data!$J263="Shanghai",Data!$J263="Staxx"),"Low",
     "Std"))</f>
        <v>Std</v>
      </c>
      <c r="AK263" s="6"/>
      <c r="AL263" s="6" t="str">
        <f>IF(Data!$AK263&lt;&gt;"",Data!$AK263,Data!$AJ263)</f>
        <v>Std</v>
      </c>
    </row>
    <row r="264" ht="12.0" customHeight="1">
      <c r="A264" s="6" t="s">
        <v>1256</v>
      </c>
      <c r="B264" s="21" t="s">
        <v>324</v>
      </c>
      <c r="C264" s="6" t="s">
        <v>322</v>
      </c>
      <c r="D264" s="22" t="s">
        <v>300</v>
      </c>
      <c r="E264" s="6" t="s">
        <v>634</v>
      </c>
      <c r="F264" s="6" t="s">
        <v>1256</v>
      </c>
      <c r="G264" s="23" t="str">
        <f t="array" ref="G264">INDEX(Family!$B$2:$B$69,MATCH(Data!$C264,Family!$A$2:$A$69,0))</f>
        <v>16-25 Ton ICE Pneu CH</v>
      </c>
      <c r="H264" s="6" t="s">
        <v>1226</v>
      </c>
      <c r="I264" s="6" t="s">
        <v>1226</v>
      </c>
      <c r="J264" s="6" t="s">
        <v>1226</v>
      </c>
      <c r="K264" s="6" t="s">
        <v>18</v>
      </c>
      <c r="L264" s="6" t="s">
        <v>1006</v>
      </c>
      <c r="M264" s="6" t="s">
        <v>299</v>
      </c>
      <c r="N264" s="6" t="s">
        <v>627</v>
      </c>
      <c r="O264" s="6" t="s">
        <v>299</v>
      </c>
      <c r="P264" s="6" t="s">
        <v>1007</v>
      </c>
      <c r="Q264" s="6"/>
      <c r="R264" s="6" t="s">
        <v>1037</v>
      </c>
      <c r="S264" s="6"/>
      <c r="T264" s="6"/>
      <c r="U264" s="23" t="str">
        <f>Data!$B264&amp;" "&amp;Data!$F264</f>
        <v>3C0 H9XM-EC7</v>
      </c>
      <c r="V264" s="23" t="str">
        <f>Data!$U264</f>
        <v>3C0 H9XM-EC7</v>
      </c>
      <c r="W264" s="23" t="str">
        <f>Data!$V264</f>
        <v>3C0 H9XM-EC7</v>
      </c>
      <c r="X264" s="23" t="str">
        <f>Data!$W264</f>
        <v>3C0 H9XM-EC7</v>
      </c>
      <c r="Y264" s="6" t="str">
        <f>CONCATENATE(Data!$C264,"_",Data!$AL264)</f>
        <v>Fam 561_BT</v>
      </c>
      <c r="Z264" s="22" t="str">
        <f t="array" ref="Z264">INDEX(Segment!$C$5:$C$89,MATCH(Data!$Y264,Segment!$B$5:$B$89,0))</f>
        <v>Port Equipment - Empty Container Handlers</v>
      </c>
      <c r="AA264" s="6" t="s">
        <v>630</v>
      </c>
      <c r="AB264" s="6" t="s">
        <v>429</v>
      </c>
      <c r="AC264" s="24" t="s">
        <v>428</v>
      </c>
      <c r="AD264" s="24" t="s">
        <v>428</v>
      </c>
      <c r="AE264" s="6" t="s">
        <v>632</v>
      </c>
      <c r="AF264" s="6">
        <v>0.0</v>
      </c>
      <c r="AG264" s="6">
        <v>263.0</v>
      </c>
      <c r="AH264" s="6">
        <f>COUNTIFS(Data!$B$3:$B$305,Data!$B264)</f>
        <v>1</v>
      </c>
      <c r="AI264" s="6" t="str">
        <f>LEFT(Data!$B264,3)</f>
        <v>3C0</v>
      </c>
      <c r="AJ264" s="6" t="str">
        <f>IF(Data!$D264="Class 5 BT","BT",
     IF(OR(Data!$J264="Hangcha",Data!$J264="Ruyi",Data!$J264="Maximal",Data!$J264="Shanghai",Data!$J264="Staxx"),"Low",
     "Std"))</f>
        <v>BT</v>
      </c>
      <c r="AK264" s="6"/>
      <c r="AL264" s="6" t="str">
        <f>IF(Data!$AK264&lt;&gt;"",Data!$AK264,Data!$AJ264)</f>
        <v>BT</v>
      </c>
    </row>
    <row r="265" ht="12.0" customHeight="1">
      <c r="A265" s="6" t="s">
        <v>1257</v>
      </c>
      <c r="B265" s="21" t="s">
        <v>40</v>
      </c>
      <c r="C265" s="6" t="s">
        <v>38</v>
      </c>
      <c r="D265" s="22" t="s">
        <v>19</v>
      </c>
      <c r="E265" s="6" t="s">
        <v>634</v>
      </c>
      <c r="F265" s="6" t="s">
        <v>1257</v>
      </c>
      <c r="G265" s="23" t="str">
        <f t="array" ref="G265">INDEX(Family!$B$2:$B$69,MATCH(Data!$C265,Family!$A$2:$A$69,0))</f>
        <v>2-3 Ton Elec 4 Wh UT</v>
      </c>
      <c r="H265" s="6" t="s">
        <v>1226</v>
      </c>
      <c r="I265" s="6" t="s">
        <v>1226</v>
      </c>
      <c r="J265" s="6" t="s">
        <v>1226</v>
      </c>
      <c r="K265" s="6" t="s">
        <v>18</v>
      </c>
      <c r="L265" s="6" t="s">
        <v>695</v>
      </c>
      <c r="M265" s="6" t="s">
        <v>19</v>
      </c>
      <c r="N265" s="6" t="s">
        <v>627</v>
      </c>
      <c r="O265" s="6" t="s">
        <v>19</v>
      </c>
      <c r="P265" s="6" t="s">
        <v>628</v>
      </c>
      <c r="Q265" s="6"/>
      <c r="R265" s="6" t="s">
        <v>1221</v>
      </c>
      <c r="S265" s="6"/>
      <c r="T265" s="6"/>
      <c r="U265" s="23" t="str">
        <f>Data!$B265&amp;" "&amp;Data!$F265</f>
        <v>3C4 J1.5-3.5UT</v>
      </c>
      <c r="V265" s="23" t="str">
        <f>Data!$U265</f>
        <v>3C4 J1.5-3.5UT</v>
      </c>
      <c r="W265" s="23" t="str">
        <f>Data!$V265</f>
        <v>3C4 J1.5-3.5UT</v>
      </c>
      <c r="X265" s="23" t="str">
        <f>Data!$W265</f>
        <v>3C4 J1.5-3.5UT</v>
      </c>
      <c r="Y265" s="6" t="str">
        <f>CONCATENATE(Data!$C265,"_",Data!$AL265)</f>
        <v>Fam 122_Low</v>
      </c>
      <c r="Z265" s="22" t="str">
        <f t="array" ref="Z265">INDEX(Segment!$C$5:$C$89,MATCH(Data!$Y265,Segment!$B$5:$B$89,0))</f>
        <v>C1 1-3.5T - Low Intensity</v>
      </c>
      <c r="AA265" s="6" t="s">
        <v>630</v>
      </c>
      <c r="AB265" s="6" t="s">
        <v>416</v>
      </c>
      <c r="AC265" s="24" t="s">
        <v>415</v>
      </c>
      <c r="AD265" s="24" t="s">
        <v>631</v>
      </c>
      <c r="AE265" s="6" t="s">
        <v>632</v>
      </c>
      <c r="AF265" s="6">
        <v>0.0</v>
      </c>
      <c r="AG265" s="6">
        <v>264.0</v>
      </c>
      <c r="AH265" s="6">
        <f>COUNTIFS(Data!$B$3:$B$305,Data!$B265)</f>
        <v>1</v>
      </c>
      <c r="AI265" s="6" t="str">
        <f>LEFT(Data!$B265,3)</f>
        <v>3C4</v>
      </c>
      <c r="AJ265" s="6" t="str">
        <f>IF(Data!$D265="Class 5 BT","BT",
     IF(OR(Data!$J265="Hangcha",Data!$J265="Ruyi",Data!$J265="Maximal",Data!$J265="Shanghai",Data!$J265="Staxx"),"Low",
     "Std"))</f>
        <v>Low</v>
      </c>
      <c r="AK265" s="6"/>
      <c r="AL265" s="6" t="str">
        <f>IF(Data!$AK265&lt;&gt;"",Data!$AK265,Data!$AJ265)</f>
        <v>Low</v>
      </c>
    </row>
    <row r="266" ht="12.0" customHeight="1">
      <c r="A266" s="6" t="s">
        <v>1258</v>
      </c>
      <c r="B266" s="21" t="s">
        <v>41</v>
      </c>
      <c r="C266" s="6" t="s">
        <v>38</v>
      </c>
      <c r="D266" s="22" t="s">
        <v>19</v>
      </c>
      <c r="E266" s="6" t="s">
        <v>623</v>
      </c>
      <c r="F266" s="6" t="s">
        <v>1258</v>
      </c>
      <c r="G266" s="23" t="str">
        <f t="array" ref="G266">INDEX(Family!$B$2:$B$69,MATCH(Data!$C266,Family!$A$2:$A$69,0))</f>
        <v>2-3 Ton Elec 4 Wh UT</v>
      </c>
      <c r="H266" s="6" t="s">
        <v>1226</v>
      </c>
      <c r="I266" s="6" t="s">
        <v>1226</v>
      </c>
      <c r="J266" s="6" t="s">
        <v>1226</v>
      </c>
      <c r="K266" s="6" t="s">
        <v>18</v>
      </c>
      <c r="L266" s="6" t="s">
        <v>695</v>
      </c>
      <c r="M266" s="6" t="s">
        <v>19</v>
      </c>
      <c r="N266" s="6" t="s">
        <v>627</v>
      </c>
      <c r="O266" s="6" t="s">
        <v>19</v>
      </c>
      <c r="P266" s="6" t="s">
        <v>628</v>
      </c>
      <c r="Q266" s="6"/>
      <c r="R266" s="6" t="s">
        <v>1221</v>
      </c>
      <c r="S266" s="6"/>
      <c r="T266" s="6"/>
      <c r="U266" s="23" t="str">
        <f>Data!$B266&amp;" "&amp;Data!$F266</f>
        <v>7S4 ERP1.5-3.5UX</v>
      </c>
      <c r="V266" s="23" t="str">
        <f>Data!$U266</f>
        <v>7S4 ERP1.5-3.5UX</v>
      </c>
      <c r="W266" s="23" t="str">
        <f>Data!$V266</f>
        <v>7S4 ERP1.5-3.5UX</v>
      </c>
      <c r="X266" s="23" t="str">
        <f>Data!$W266</f>
        <v>7S4 ERP1.5-3.5UX</v>
      </c>
      <c r="Y266" s="6" t="str">
        <f>CONCATENATE(Data!$C266,"_",Data!$AL266)</f>
        <v>Fam 122_Low</v>
      </c>
      <c r="Z266" s="22" t="str">
        <f t="array" ref="Z266">INDEX(Segment!$C$5:$C$89,MATCH(Data!$Y266,Segment!$B$5:$B$89,0))</f>
        <v>C1 1-3.5T - Low Intensity</v>
      </c>
      <c r="AA266" s="6" t="s">
        <v>630</v>
      </c>
      <c r="AB266" s="6" t="s">
        <v>416</v>
      </c>
      <c r="AC266" s="24" t="s">
        <v>415</v>
      </c>
      <c r="AD266" s="24" t="s">
        <v>631</v>
      </c>
      <c r="AE266" s="6" t="s">
        <v>632</v>
      </c>
      <c r="AF266" s="6">
        <v>0.0</v>
      </c>
      <c r="AG266" s="6">
        <v>265.0</v>
      </c>
      <c r="AH266" s="6">
        <f>COUNTIFS(Data!$B$3:$B$305,Data!$B266)</f>
        <v>1</v>
      </c>
      <c r="AI266" s="6" t="str">
        <f>LEFT(Data!$B266,3)</f>
        <v>7S4</v>
      </c>
      <c r="AJ266" s="6" t="str">
        <f>IF(Data!$D266="Class 5 BT","BT",
     IF(OR(Data!$J266="Hangcha",Data!$J266="Ruyi",Data!$J266="Maximal",Data!$J266="Shanghai",Data!$J266="Staxx"),"Low",
     "Std"))</f>
        <v>Low</v>
      </c>
      <c r="AK266" s="6"/>
      <c r="AL266" s="6" t="str">
        <f>IF(Data!$AK266&lt;&gt;"",Data!$AK266,Data!$AJ266)</f>
        <v>Low</v>
      </c>
    </row>
    <row r="267" ht="12.0" customHeight="1">
      <c r="A267" s="6" t="s">
        <v>1259</v>
      </c>
      <c r="B267" s="21" t="s">
        <v>152</v>
      </c>
      <c r="C267" s="6" t="s">
        <v>151</v>
      </c>
      <c r="D267" s="22" t="s">
        <v>150</v>
      </c>
      <c r="E267" s="6" t="s">
        <v>634</v>
      </c>
      <c r="F267" s="6" t="s">
        <v>1259</v>
      </c>
      <c r="G267" s="23" t="str">
        <f t="array" ref="G267">INDEX(Family!$B$2:$B$69,MATCH(Data!$C267,Family!$A$2:$A$69,0))</f>
        <v>1-2 Ton MH LL Wlk CP</v>
      </c>
      <c r="H267" s="6" t="s">
        <v>1212</v>
      </c>
      <c r="I267" s="6" t="s">
        <v>1212</v>
      </c>
      <c r="J267" s="6" t="s">
        <v>1212</v>
      </c>
      <c r="K267" s="6" t="s">
        <v>18</v>
      </c>
      <c r="L267" s="6" t="s">
        <v>695</v>
      </c>
      <c r="M267" s="6" t="s">
        <v>150</v>
      </c>
      <c r="N267" s="6" t="s">
        <v>627</v>
      </c>
      <c r="O267" s="6" t="s">
        <v>150</v>
      </c>
      <c r="P267" s="6" t="s">
        <v>824</v>
      </c>
      <c r="Q267" s="6"/>
      <c r="R267" s="6" t="s">
        <v>470</v>
      </c>
      <c r="S267" s="6"/>
      <c r="T267" s="6"/>
      <c r="U267" s="23" t="str">
        <f>Data!$B267&amp;" "&amp;Data!$F267</f>
        <v>3D1 P1.5UT</v>
      </c>
      <c r="V267" s="23" t="str">
        <f>Data!$U267</f>
        <v>3D1 P1.5UT</v>
      </c>
      <c r="W267" s="23" t="str">
        <f>Data!$V267</f>
        <v>3D1 P1.5UT</v>
      </c>
      <c r="X267" s="23" t="str">
        <f>Data!$W267</f>
        <v>3D1 P1.5UT</v>
      </c>
      <c r="Y267" s="6" t="str">
        <f>CONCATENATE(Data!$C267,"_",Data!$AL267)</f>
        <v>Fam 305_Low</v>
      </c>
      <c r="Z267" s="22" t="str">
        <f t="array" ref="Z267">INDEX(Segment!$C$5:$C$89,MATCH(Data!$Y267,Segment!$B$5:$B$89,0))</f>
        <v>C3 - Low Intensity</v>
      </c>
      <c r="AA267" s="6" t="s">
        <v>630</v>
      </c>
      <c r="AB267" s="6" t="s">
        <v>434</v>
      </c>
      <c r="AC267" s="24" t="s">
        <v>433</v>
      </c>
      <c r="AD267" s="24" t="s">
        <v>433</v>
      </c>
      <c r="AE267" s="6" t="s">
        <v>632</v>
      </c>
      <c r="AF267" s="6">
        <v>0.0</v>
      </c>
      <c r="AG267" s="6">
        <v>266.0</v>
      </c>
      <c r="AH267" s="6">
        <f>COUNTIFS(Data!$B$3:$B$305,Data!$B267)</f>
        <v>1</v>
      </c>
      <c r="AI267" s="6" t="str">
        <f>LEFT(Data!$B267,3)</f>
        <v>3D1</v>
      </c>
      <c r="AJ267" s="6" t="str">
        <f>IF(Data!$D267="Class 5 BT","BT",
     IF(OR(Data!$J267="Hangcha",Data!$J267="Ruyi",Data!$J267="Maximal",Data!$J267="Shanghai",Data!$J267="Staxx"),"Low",
     "Std"))</f>
        <v>Low</v>
      </c>
      <c r="AK267" s="6"/>
      <c r="AL267" s="6" t="str">
        <f>IF(Data!$AK267&lt;&gt;"",Data!$AK267,Data!$AJ267)</f>
        <v>Low</v>
      </c>
    </row>
    <row r="268" ht="12.0" customHeight="1">
      <c r="A268" s="6" t="s">
        <v>1260</v>
      </c>
      <c r="B268" s="21" t="s">
        <v>399</v>
      </c>
      <c r="C268" s="6" t="s">
        <v>398</v>
      </c>
      <c r="D268" s="22" t="s">
        <v>340</v>
      </c>
      <c r="E268" s="6" t="s">
        <v>634</v>
      </c>
      <c r="F268" s="6" t="s">
        <v>1260</v>
      </c>
      <c r="G268" s="23" t="str">
        <f t="array" ref="G268">INDEX(Family!$B$2:$B$69,MATCH(Data!$C268,Family!$A$2:$A$69,0))</f>
        <v>5.0-7.0 Ton ICE P UT</v>
      </c>
      <c r="H268" s="6" t="s">
        <v>1226</v>
      </c>
      <c r="I268" s="6" t="s">
        <v>1226</v>
      </c>
      <c r="J268" s="6" t="s">
        <v>1226</v>
      </c>
      <c r="K268" s="6" t="s">
        <v>18</v>
      </c>
      <c r="L268" s="6" t="s">
        <v>626</v>
      </c>
      <c r="M268" s="6" t="s">
        <v>299</v>
      </c>
      <c r="N268" s="6" t="s">
        <v>627</v>
      </c>
      <c r="O268" s="6" t="s">
        <v>299</v>
      </c>
      <c r="P268" s="6" t="s">
        <v>1007</v>
      </c>
      <c r="Q268" s="6"/>
      <c r="R268" s="6" t="s">
        <v>540</v>
      </c>
      <c r="S268" s="6"/>
      <c r="T268" s="6"/>
      <c r="U268" s="23" t="str">
        <f>Data!$B268&amp;" "&amp;Data!$F268</f>
        <v>3D0 H5.0-7.0UT</v>
      </c>
      <c r="V268" s="23" t="str">
        <f>Data!$U268</f>
        <v>3D0 H5.0-7.0UT</v>
      </c>
      <c r="W268" s="23" t="str">
        <f>Data!$V268</f>
        <v>3D0 H5.0-7.0UT</v>
      </c>
      <c r="X268" s="23" t="str">
        <f>Data!$W268</f>
        <v>3D0 H5.0-7.0UT</v>
      </c>
      <c r="Y268" s="6" t="str">
        <f>CONCATENATE(Data!$C268,"_",Data!$AL268)</f>
        <v>Fam 547_Low</v>
      </c>
      <c r="Z268" s="22" t="str">
        <f t="array" ref="Z268">INDEX(Segment!$C$5:$C$89,MATCH(Data!$Y268,Segment!$B$5:$B$89,0))</f>
        <v>C5 4-9T - Low Intensity</v>
      </c>
      <c r="AA268" s="6" t="s">
        <v>630</v>
      </c>
      <c r="AB268" s="6" t="s">
        <v>425</v>
      </c>
      <c r="AC268" s="24" t="s">
        <v>424</v>
      </c>
      <c r="AD268" s="24" t="s">
        <v>424</v>
      </c>
      <c r="AE268" s="6" t="s">
        <v>632</v>
      </c>
      <c r="AF268" s="6">
        <v>0.0</v>
      </c>
      <c r="AG268" s="6">
        <v>267.0</v>
      </c>
      <c r="AH268" s="6">
        <f>COUNTIFS(Data!$B$3:$B$305,Data!$B268)</f>
        <v>1</v>
      </c>
      <c r="AI268" s="6" t="str">
        <f>LEFT(Data!$B268,3)</f>
        <v>3D0</v>
      </c>
      <c r="AJ268" s="6" t="str">
        <f>IF(Data!$D268="Class 5 BT","BT",
     IF(OR(Data!$J268="Hangcha",Data!$J268="Ruyi",Data!$J268="Maximal",Data!$J268="Shanghai",Data!$J268="Staxx"),"Low",
     "Std"))</f>
        <v>Low</v>
      </c>
      <c r="AK268" s="6"/>
      <c r="AL268" s="6" t="str">
        <f>IF(Data!$AK268&lt;&gt;"",Data!$AK268,Data!$AJ268)</f>
        <v>Low</v>
      </c>
    </row>
    <row r="269" ht="12.0" customHeight="1">
      <c r="A269" s="6" t="s">
        <v>1261</v>
      </c>
      <c r="B269" s="21" t="s">
        <v>402</v>
      </c>
      <c r="C269" s="6" t="s">
        <v>398</v>
      </c>
      <c r="D269" s="22" t="s">
        <v>340</v>
      </c>
      <c r="E269" s="6" t="s">
        <v>623</v>
      </c>
      <c r="F269" s="6" t="s">
        <v>1261</v>
      </c>
      <c r="G269" s="23" t="str">
        <f t="array" ref="G269">INDEX(Family!$B$2:$B$69,MATCH(Data!$C269,Family!$A$2:$A$69,0))</f>
        <v>5.0-7.0 Ton ICE P UT</v>
      </c>
      <c r="H269" s="6" t="s">
        <v>1226</v>
      </c>
      <c r="I269" s="6" t="s">
        <v>1226</v>
      </c>
      <c r="J269" s="6" t="s">
        <v>1226</v>
      </c>
      <c r="K269" s="6" t="s">
        <v>18</v>
      </c>
      <c r="L269" s="6" t="s">
        <v>626</v>
      </c>
      <c r="M269" s="6" t="s">
        <v>299</v>
      </c>
      <c r="N269" s="6" t="s">
        <v>627</v>
      </c>
      <c r="O269" s="6" t="s">
        <v>299</v>
      </c>
      <c r="P269" s="6" t="s">
        <v>1007</v>
      </c>
      <c r="Q269" s="6"/>
      <c r="R269" s="6" t="s">
        <v>540</v>
      </c>
      <c r="S269" s="6"/>
      <c r="T269" s="6"/>
      <c r="U269" s="23" t="str">
        <f>Data!$B269&amp;" "&amp;Data!$F269</f>
        <v>7T0 GP50-70UX</v>
      </c>
      <c r="V269" s="23" t="str">
        <f>Data!$U269</f>
        <v>7T0 GP50-70UX</v>
      </c>
      <c r="W269" s="23" t="str">
        <f>Data!$V269</f>
        <v>7T0 GP50-70UX</v>
      </c>
      <c r="X269" s="23" t="str">
        <f>Data!$W269</f>
        <v>7T0 GP50-70UX</v>
      </c>
      <c r="Y269" s="6" t="str">
        <f>CONCATENATE(Data!$C269,"_",Data!$AL269)</f>
        <v>Fam 547_Low</v>
      </c>
      <c r="Z269" s="22" t="str">
        <f t="array" ref="Z269">INDEX(Segment!$C$5:$C$89,MATCH(Data!$Y269,Segment!$B$5:$B$89,0))</f>
        <v>C5 4-9T - Low Intensity</v>
      </c>
      <c r="AA269" s="6" t="s">
        <v>630</v>
      </c>
      <c r="AB269" s="6" t="s">
        <v>425</v>
      </c>
      <c r="AC269" s="24" t="s">
        <v>424</v>
      </c>
      <c r="AD269" s="24" t="s">
        <v>424</v>
      </c>
      <c r="AE269" s="6" t="s">
        <v>632</v>
      </c>
      <c r="AF269" s="6">
        <v>0.0</v>
      </c>
      <c r="AG269" s="6">
        <v>268.0</v>
      </c>
      <c r="AH269" s="6">
        <f>COUNTIFS(Data!$B$3:$B$305,Data!$B269)</f>
        <v>1</v>
      </c>
      <c r="AI269" s="6" t="str">
        <f>LEFT(Data!$B269,3)</f>
        <v>7T0</v>
      </c>
      <c r="AJ269" s="6" t="str">
        <f>IF(Data!$D269="Class 5 BT","BT",
     IF(OR(Data!$J269="Hangcha",Data!$J269="Ruyi",Data!$J269="Maximal",Data!$J269="Shanghai",Data!$J269="Staxx"),"Low",
     "Std"))</f>
        <v>Low</v>
      </c>
      <c r="AK269" s="6"/>
      <c r="AL269" s="6" t="str">
        <f>IF(Data!$AK269&lt;&gt;"",Data!$AK269,Data!$AJ269)</f>
        <v>Low</v>
      </c>
    </row>
    <row r="270" ht="12.0" customHeight="1">
      <c r="A270" s="6" t="s">
        <v>1262</v>
      </c>
      <c r="B270" s="21" t="s">
        <v>153</v>
      </c>
      <c r="C270" s="6" t="s">
        <v>151</v>
      </c>
      <c r="D270" s="22" t="s">
        <v>150</v>
      </c>
      <c r="E270" s="6" t="s">
        <v>623</v>
      </c>
      <c r="F270" s="6" t="s">
        <v>1262</v>
      </c>
      <c r="G270" s="23" t="str">
        <f t="array" ref="G270">INDEX(Family!$B$2:$B$69,MATCH(Data!$C270,Family!$A$2:$A$69,0))</f>
        <v>1-2 Ton MH LL Wlk CP</v>
      </c>
      <c r="H270" s="6" t="s">
        <v>1263</v>
      </c>
      <c r="I270" s="6" t="s">
        <v>1263</v>
      </c>
      <c r="J270" s="6" t="s">
        <v>1263</v>
      </c>
      <c r="K270" s="6" t="s">
        <v>18</v>
      </c>
      <c r="L270" s="6" t="s">
        <v>695</v>
      </c>
      <c r="M270" s="6" t="s">
        <v>150</v>
      </c>
      <c r="N270" s="6" t="s">
        <v>627</v>
      </c>
      <c r="O270" s="6" t="s">
        <v>150</v>
      </c>
      <c r="P270" s="6" t="s">
        <v>824</v>
      </c>
      <c r="Q270" s="6"/>
      <c r="R270" s="6" t="s">
        <v>470</v>
      </c>
      <c r="S270" s="6"/>
      <c r="T270" s="6"/>
      <c r="U270" s="23" t="str">
        <f>Data!$B270&amp;" "&amp;Data!$F270</f>
        <v>3D4 MPC15</v>
      </c>
      <c r="V270" s="23" t="str">
        <f>Data!$U270</f>
        <v>3D4 MPC15</v>
      </c>
      <c r="W270" s="23" t="str">
        <f>Data!$V270</f>
        <v>3D4 MPC15</v>
      </c>
      <c r="X270" s="23" t="str">
        <f>Data!$W270</f>
        <v>3D4 MPC15</v>
      </c>
      <c r="Y270" s="6" t="str">
        <f>CONCATENATE(Data!$C270,"_",Data!$AL270)</f>
        <v>Fam 305_Low</v>
      </c>
      <c r="Z270" s="22" t="str">
        <f t="array" ref="Z270">INDEX(Segment!$C$5:$C$89,MATCH(Data!$Y270,Segment!$B$5:$B$89,0))</f>
        <v>C3 - Low Intensity</v>
      </c>
      <c r="AA270" s="6" t="s">
        <v>630</v>
      </c>
      <c r="AB270" s="6" t="s">
        <v>434</v>
      </c>
      <c r="AC270" s="24" t="s">
        <v>433</v>
      </c>
      <c r="AD270" s="24" t="s">
        <v>433</v>
      </c>
      <c r="AE270" s="6" t="s">
        <v>632</v>
      </c>
      <c r="AF270" s="6">
        <v>0.0</v>
      </c>
      <c r="AG270" s="6">
        <v>269.0</v>
      </c>
      <c r="AH270" s="6">
        <f>COUNTIFS(Data!$B$3:$B$305,Data!$B270)</f>
        <v>1</v>
      </c>
      <c r="AI270" s="6" t="str">
        <f>LEFT(Data!$B270,3)</f>
        <v>3D4</v>
      </c>
      <c r="AJ270" s="6" t="str">
        <f>IF(Data!$D270="Class 5 BT","BT",
     IF(OR(Data!$J270="Hangcha",Data!$J270="Ruyi",Data!$J270="Maximal",Data!$J270="Shanghai",Data!$J270="Staxx"),"Low",
     "Std"))</f>
        <v>Low</v>
      </c>
      <c r="AK270" s="6"/>
      <c r="AL270" s="6" t="str">
        <f>IF(Data!$AK270&lt;&gt;"",Data!$AK270,Data!$AJ270)</f>
        <v>Low</v>
      </c>
    </row>
    <row r="271" ht="12.0" customHeight="1">
      <c r="A271" s="6" t="s">
        <v>1264</v>
      </c>
      <c r="B271" s="21" t="s">
        <v>154</v>
      </c>
      <c r="C271" s="6" t="s">
        <v>151</v>
      </c>
      <c r="D271" s="22" t="s">
        <v>150</v>
      </c>
      <c r="E271" s="6" t="s">
        <v>634</v>
      </c>
      <c r="F271" s="6" t="s">
        <v>1264</v>
      </c>
      <c r="G271" s="23" t="str">
        <f t="array" ref="G271">INDEX(Family!$B$2:$B$69,MATCH(Data!$C271,Family!$A$2:$A$69,0))</f>
        <v>1-2 Ton MH LL Wlk CP</v>
      </c>
      <c r="H271" s="6" t="s">
        <v>1263</v>
      </c>
      <c r="I271" s="6" t="s">
        <v>1263</v>
      </c>
      <c r="J271" s="6" t="s">
        <v>1263</v>
      </c>
      <c r="K271" s="6" t="s">
        <v>18</v>
      </c>
      <c r="L271" s="6" t="s">
        <v>695</v>
      </c>
      <c r="M271" s="6" t="s">
        <v>150</v>
      </c>
      <c r="N271" s="6" t="s">
        <v>627</v>
      </c>
      <c r="O271" s="6" t="s">
        <v>150</v>
      </c>
      <c r="P271" s="6" t="s">
        <v>824</v>
      </c>
      <c r="Q271" s="6"/>
      <c r="R271" s="6" t="s">
        <v>470</v>
      </c>
      <c r="S271" s="6"/>
      <c r="T271" s="6"/>
      <c r="U271" s="23" t="str">
        <f>Data!$B271&amp;" "&amp;Data!$F271</f>
        <v>6W9 PC1.5</v>
      </c>
      <c r="V271" s="23" t="str">
        <f>Data!$U271</f>
        <v>6W9 PC1.5</v>
      </c>
      <c r="W271" s="23" t="str">
        <f>Data!$V271</f>
        <v>6W9 PC1.5</v>
      </c>
      <c r="X271" s="23" t="str">
        <f>Data!$W271</f>
        <v>6W9 PC1.5</v>
      </c>
      <c r="Y271" s="6" t="str">
        <f>CONCATENATE(Data!$C271,"_",Data!$AL271)</f>
        <v>Fam 305_Low</v>
      </c>
      <c r="Z271" s="22" t="str">
        <f t="array" ref="Z271">INDEX(Segment!$C$5:$C$89,MATCH(Data!$Y271,Segment!$B$5:$B$89,0))</f>
        <v>C3 - Low Intensity</v>
      </c>
      <c r="AA271" s="6" t="s">
        <v>630</v>
      </c>
      <c r="AB271" s="6" t="s">
        <v>434</v>
      </c>
      <c r="AC271" s="24" t="s">
        <v>433</v>
      </c>
      <c r="AD271" s="24" t="s">
        <v>433</v>
      </c>
      <c r="AE271" s="6" t="s">
        <v>632</v>
      </c>
      <c r="AF271" s="6">
        <v>0.0</v>
      </c>
      <c r="AG271" s="6">
        <v>270.0</v>
      </c>
      <c r="AH271" s="6">
        <f>COUNTIFS(Data!$B$3:$B$305,Data!$B271)</f>
        <v>1</v>
      </c>
      <c r="AI271" s="6" t="str">
        <f>LEFT(Data!$B271,3)</f>
        <v>6W9</v>
      </c>
      <c r="AJ271" s="6" t="str">
        <f>IF(Data!$D271="Class 5 BT","BT",
     IF(OR(Data!$J271="Hangcha",Data!$J271="Ruyi",Data!$J271="Maximal",Data!$J271="Shanghai",Data!$J271="Staxx"),"Low",
     "Std"))</f>
        <v>Low</v>
      </c>
      <c r="AK271" s="6"/>
      <c r="AL271" s="6" t="str">
        <f>IF(Data!$AK271&lt;&gt;"",Data!$AK271,Data!$AJ271)</f>
        <v>Low</v>
      </c>
    </row>
    <row r="272" ht="12.0" customHeight="1">
      <c r="A272" s="6" t="s">
        <v>1265</v>
      </c>
      <c r="B272" s="21" t="s">
        <v>155</v>
      </c>
      <c r="C272" s="6" t="s">
        <v>151</v>
      </c>
      <c r="D272" s="22" t="s">
        <v>150</v>
      </c>
      <c r="E272" s="6" t="s">
        <v>623</v>
      </c>
      <c r="F272" s="6" t="s">
        <v>1265</v>
      </c>
      <c r="G272" s="23" t="str">
        <f t="array" ref="G272">INDEX(Family!$B$2:$B$69,MATCH(Data!$C272,Family!$A$2:$A$69,0))</f>
        <v>1-2 Ton MH LL Wlk CP</v>
      </c>
      <c r="H272" s="6" t="s">
        <v>1212</v>
      </c>
      <c r="I272" s="6" t="s">
        <v>1212</v>
      </c>
      <c r="J272" s="6" t="s">
        <v>1212</v>
      </c>
      <c r="K272" s="6" t="s">
        <v>18</v>
      </c>
      <c r="L272" s="6" t="s">
        <v>695</v>
      </c>
      <c r="M272" s="6" t="s">
        <v>150</v>
      </c>
      <c r="N272" s="6" t="s">
        <v>627</v>
      </c>
      <c r="O272" s="6" t="s">
        <v>150</v>
      </c>
      <c r="P272" s="6" t="s">
        <v>824</v>
      </c>
      <c r="Q272" s="6"/>
      <c r="R272" s="6" t="s">
        <v>470</v>
      </c>
      <c r="S272" s="6"/>
      <c r="T272" s="6"/>
      <c r="U272" s="23" t="str">
        <f>Data!$B272&amp;" "&amp;Data!$F272</f>
        <v>7T1 MP15UX</v>
      </c>
      <c r="V272" s="23" t="str">
        <f>Data!$U272</f>
        <v>7T1 MP15UX</v>
      </c>
      <c r="W272" s="23" t="str">
        <f>Data!$V272</f>
        <v>7T1 MP15UX</v>
      </c>
      <c r="X272" s="23" t="str">
        <f>Data!$W272</f>
        <v>7T1 MP15UX</v>
      </c>
      <c r="Y272" s="6" t="str">
        <f>CONCATENATE(Data!$C272,"_",Data!$AL272)</f>
        <v>Fam 305_Low</v>
      </c>
      <c r="Z272" s="22" t="str">
        <f t="array" ref="Z272">INDEX(Segment!$C$5:$C$89,MATCH(Data!$Y272,Segment!$B$5:$B$89,0))</f>
        <v>C3 - Low Intensity</v>
      </c>
      <c r="AA272" s="6" t="s">
        <v>630</v>
      </c>
      <c r="AB272" s="6" t="s">
        <v>434</v>
      </c>
      <c r="AC272" s="24" t="s">
        <v>433</v>
      </c>
      <c r="AD272" s="24" t="s">
        <v>433</v>
      </c>
      <c r="AE272" s="6" t="s">
        <v>632</v>
      </c>
      <c r="AF272" s="6">
        <v>0.0</v>
      </c>
      <c r="AG272" s="6">
        <v>271.0</v>
      </c>
      <c r="AH272" s="6">
        <f>COUNTIFS(Data!$B$3:$B$305,Data!$B272)</f>
        <v>1</v>
      </c>
      <c r="AI272" s="6" t="str">
        <f>LEFT(Data!$B272,3)</f>
        <v>7T1</v>
      </c>
      <c r="AJ272" s="6" t="str">
        <f>IF(Data!$D272="Class 5 BT","BT",
     IF(OR(Data!$J272="Hangcha",Data!$J272="Ruyi",Data!$J272="Maximal",Data!$J272="Shanghai",Data!$J272="Staxx"),"Low",
     "Std"))</f>
        <v>Low</v>
      </c>
      <c r="AK272" s="6"/>
      <c r="AL272" s="6" t="str">
        <f>IF(Data!$AK272&lt;&gt;"",Data!$AK272,Data!$AJ272)</f>
        <v>Low</v>
      </c>
    </row>
    <row r="273" ht="12.0" customHeight="1">
      <c r="A273" s="6" t="s">
        <v>1266</v>
      </c>
      <c r="B273" s="21" t="s">
        <v>265</v>
      </c>
      <c r="C273" s="6" t="s">
        <v>263</v>
      </c>
      <c r="D273" s="22" t="s">
        <v>150</v>
      </c>
      <c r="E273" s="6" t="s">
        <v>634</v>
      </c>
      <c r="F273" s="6" t="s">
        <v>1266</v>
      </c>
      <c r="G273" s="23" t="str">
        <f t="array" ref="G273">INDEX(Family!$B$2:$B$69,MATCH(Data!$C273,Family!$A$2:$A$69,0))</f>
        <v>MH Tractor</v>
      </c>
      <c r="H273" s="6" t="s">
        <v>1212</v>
      </c>
      <c r="I273" s="6" t="s">
        <v>1212</v>
      </c>
      <c r="J273" s="6" t="s">
        <v>1212</v>
      </c>
      <c r="K273" s="6" t="s">
        <v>18</v>
      </c>
      <c r="L273" s="6" t="s">
        <v>695</v>
      </c>
      <c r="M273" s="6" t="s">
        <v>150</v>
      </c>
      <c r="N273" s="6" t="s">
        <v>627</v>
      </c>
      <c r="O273" s="6" t="s">
        <v>150</v>
      </c>
      <c r="P273" s="6" t="s">
        <v>824</v>
      </c>
      <c r="Q273" s="6"/>
      <c r="R273" s="6" t="s">
        <v>502</v>
      </c>
      <c r="S273" s="6"/>
      <c r="T273" s="6"/>
      <c r="U273" s="23" t="str">
        <f>Data!$B273&amp;" "&amp;Data!$F273</f>
        <v>3C7 T6.0UT</v>
      </c>
      <c r="V273" s="23" t="str">
        <f>Data!$U273</f>
        <v>3C7 T6.0UT</v>
      </c>
      <c r="W273" s="23" t="str">
        <f>Data!$V273</f>
        <v>3C7 T6.0UT</v>
      </c>
      <c r="X273" s="23" t="str">
        <f>Data!$W273</f>
        <v>3C7 T6.0UT</v>
      </c>
      <c r="Y273" s="6" t="str">
        <f>CONCATENATE(Data!$C273,"_",Data!$AL273)</f>
        <v>Fam 360_Low</v>
      </c>
      <c r="Z273" s="22" t="str">
        <f t="array" ref="Z273">INDEX(Segment!$C$5:$C$89,MATCH(Data!$Y273,Segment!$B$5:$B$89,0))</f>
        <v>C3 - Low Intensity</v>
      </c>
      <c r="AA273" s="6" t="s">
        <v>630</v>
      </c>
      <c r="AB273" s="6" t="s">
        <v>434</v>
      </c>
      <c r="AC273" s="24" t="s">
        <v>433</v>
      </c>
      <c r="AD273" s="24" t="s">
        <v>433</v>
      </c>
      <c r="AE273" s="6" t="s">
        <v>632</v>
      </c>
      <c r="AF273" s="6">
        <v>0.0</v>
      </c>
      <c r="AG273" s="6">
        <v>272.0</v>
      </c>
      <c r="AH273" s="6">
        <f>COUNTIFS(Data!$B$3:$B$305,Data!$B273)</f>
        <v>1</v>
      </c>
      <c r="AI273" s="6" t="str">
        <f>LEFT(Data!$B273,3)</f>
        <v>3C7</v>
      </c>
      <c r="AJ273" s="6" t="str">
        <f>IF(Data!$D273="Class 5 BT","BT",
     IF(OR(Data!$J273="Hangcha",Data!$J273="Ruyi",Data!$J273="Maximal",Data!$J273="Shanghai",Data!$J273="Staxx"),"Low",
     "Std"))</f>
        <v>Low</v>
      </c>
      <c r="AK273" s="6"/>
      <c r="AL273" s="6" t="str">
        <f>IF(Data!$AK273&lt;&gt;"",Data!$AK273,Data!$AJ273)</f>
        <v>Low</v>
      </c>
    </row>
    <row r="274" ht="12.0" customHeight="1">
      <c r="A274" s="6" t="s">
        <v>1267</v>
      </c>
      <c r="B274" s="21" t="s">
        <v>270</v>
      </c>
      <c r="C274" s="6" t="s">
        <v>263</v>
      </c>
      <c r="D274" s="22" t="s">
        <v>150</v>
      </c>
      <c r="E274" s="6" t="s">
        <v>623</v>
      </c>
      <c r="F274" s="6" t="s">
        <v>1267</v>
      </c>
      <c r="G274" s="23" t="str">
        <f t="array" ref="G274">INDEX(Family!$B$2:$B$69,MATCH(Data!$C274,Family!$A$2:$A$69,0))</f>
        <v>MH Tractor</v>
      </c>
      <c r="H274" s="6" t="s">
        <v>1212</v>
      </c>
      <c r="I274" s="6" t="s">
        <v>1212</v>
      </c>
      <c r="J274" s="6" t="s">
        <v>1212</v>
      </c>
      <c r="K274" s="6" t="s">
        <v>18</v>
      </c>
      <c r="L274" s="6" t="s">
        <v>695</v>
      </c>
      <c r="M274" s="6" t="s">
        <v>150</v>
      </c>
      <c r="N274" s="6" t="s">
        <v>627</v>
      </c>
      <c r="O274" s="6" t="s">
        <v>150</v>
      </c>
      <c r="P274" s="6" t="s">
        <v>824</v>
      </c>
      <c r="Q274" s="6"/>
      <c r="R274" s="6" t="s">
        <v>502</v>
      </c>
      <c r="S274" s="6"/>
      <c r="T274" s="6"/>
      <c r="U274" s="23" t="str">
        <f>Data!$B274&amp;" "&amp;Data!$F274</f>
        <v>7S7 MT60UX</v>
      </c>
      <c r="V274" s="23" t="str">
        <f>Data!$U274</f>
        <v>7S7 MT60UX</v>
      </c>
      <c r="W274" s="23" t="str">
        <f>Data!$V274</f>
        <v>7S7 MT60UX</v>
      </c>
      <c r="X274" s="23" t="str">
        <f>Data!$W274</f>
        <v>7S7 MT60UX</v>
      </c>
      <c r="Y274" s="6" t="str">
        <f>CONCATENATE(Data!$C274,"_",Data!$AL274)</f>
        <v>Fam 360_Low</v>
      </c>
      <c r="Z274" s="22" t="str">
        <f t="array" ref="Z274">INDEX(Segment!$C$5:$C$89,MATCH(Data!$Y274,Segment!$B$5:$B$89,0))</f>
        <v>C3 - Low Intensity</v>
      </c>
      <c r="AA274" s="6" t="s">
        <v>630</v>
      </c>
      <c r="AB274" s="6" t="s">
        <v>434</v>
      </c>
      <c r="AC274" s="24" t="s">
        <v>433</v>
      </c>
      <c r="AD274" s="24" t="s">
        <v>433</v>
      </c>
      <c r="AE274" s="6" t="s">
        <v>632</v>
      </c>
      <c r="AF274" s="6">
        <v>0.0</v>
      </c>
      <c r="AG274" s="6">
        <v>273.0</v>
      </c>
      <c r="AH274" s="6">
        <f>COUNTIFS(Data!$B$3:$B$305,Data!$B274)</f>
        <v>1</v>
      </c>
      <c r="AI274" s="6" t="str">
        <f>LEFT(Data!$B274,3)</f>
        <v>7S7</v>
      </c>
      <c r="AJ274" s="6" t="str">
        <f>IF(Data!$D274="Class 5 BT","BT",
     IF(OR(Data!$J274="Hangcha",Data!$J274="Ruyi",Data!$J274="Maximal",Data!$J274="Shanghai",Data!$J274="Staxx"),"Low",
     "Std"))</f>
        <v>Low</v>
      </c>
      <c r="AK274" s="6"/>
      <c r="AL274" s="6" t="str">
        <f>IF(Data!$AK274&lt;&gt;"",Data!$AK274,Data!$AJ274)</f>
        <v>Low</v>
      </c>
    </row>
    <row r="275" ht="12.0" customHeight="1">
      <c r="A275" s="6" t="s">
        <v>1268</v>
      </c>
      <c r="B275" s="21" t="s">
        <v>267</v>
      </c>
      <c r="C275" s="6" t="s">
        <v>263</v>
      </c>
      <c r="D275" s="22" t="s">
        <v>150</v>
      </c>
      <c r="E275" s="6" t="s">
        <v>634</v>
      </c>
      <c r="F275" s="6" t="s">
        <v>1268</v>
      </c>
      <c r="G275" s="23" t="str">
        <f t="array" ref="G275">INDEX(Family!$B$2:$B$69,MATCH(Data!$C275,Family!$A$2:$A$69,0))</f>
        <v>MH Tractor</v>
      </c>
      <c r="H275" s="6" t="s">
        <v>1212</v>
      </c>
      <c r="I275" s="6" t="s">
        <v>1212</v>
      </c>
      <c r="J275" s="6" t="s">
        <v>1212</v>
      </c>
      <c r="K275" s="6" t="s">
        <v>18</v>
      </c>
      <c r="L275" s="6" t="s">
        <v>695</v>
      </c>
      <c r="M275" s="6" t="s">
        <v>150</v>
      </c>
      <c r="N275" s="6" t="s">
        <v>627</v>
      </c>
      <c r="O275" s="6" t="s">
        <v>150</v>
      </c>
      <c r="P275" s="6" t="s">
        <v>824</v>
      </c>
      <c r="Q275" s="6"/>
      <c r="R275" s="6" t="s">
        <v>502</v>
      </c>
      <c r="S275" s="6"/>
      <c r="T275" s="6"/>
      <c r="U275" s="23" t="str">
        <f>Data!$B275&amp;" "&amp;Data!$F275</f>
        <v>3C9 T3.0UT</v>
      </c>
      <c r="V275" s="23" t="str">
        <f>Data!$U275</f>
        <v>3C9 T3.0UT</v>
      </c>
      <c r="W275" s="23" t="str">
        <f>Data!$V275</f>
        <v>3C9 T3.0UT</v>
      </c>
      <c r="X275" s="23" t="str">
        <f>Data!$W275</f>
        <v>3C9 T3.0UT</v>
      </c>
      <c r="Y275" s="6" t="str">
        <f>CONCATENATE(Data!$C275,"_",Data!$AL275)</f>
        <v>Fam 360_Low</v>
      </c>
      <c r="Z275" s="22" t="str">
        <f t="array" ref="Z275">INDEX(Segment!$C$5:$C$89,MATCH(Data!$Y275,Segment!$B$5:$B$89,0))</f>
        <v>C3 - Low Intensity</v>
      </c>
      <c r="AA275" s="6" t="s">
        <v>630</v>
      </c>
      <c r="AB275" s="6" t="s">
        <v>434</v>
      </c>
      <c r="AC275" s="24" t="s">
        <v>433</v>
      </c>
      <c r="AD275" s="24" t="s">
        <v>433</v>
      </c>
      <c r="AE275" s="6" t="s">
        <v>632</v>
      </c>
      <c r="AF275" s="6">
        <v>0.0</v>
      </c>
      <c r="AG275" s="6">
        <v>274.0</v>
      </c>
      <c r="AH275" s="6">
        <f>COUNTIFS(Data!$B$3:$B$305,Data!$B275)</f>
        <v>1</v>
      </c>
      <c r="AI275" s="6" t="str">
        <f>LEFT(Data!$B275,3)</f>
        <v>3C9</v>
      </c>
      <c r="AJ275" s="6" t="str">
        <f>IF(Data!$D275="Class 5 BT","BT",
     IF(OR(Data!$J275="Hangcha",Data!$J275="Ruyi",Data!$J275="Maximal",Data!$J275="Shanghai",Data!$J275="Staxx"),"Low",
     "Std"))</f>
        <v>Low</v>
      </c>
      <c r="AK275" s="6"/>
      <c r="AL275" s="6" t="str">
        <f>IF(Data!$AK275&lt;&gt;"",Data!$AK275,Data!$AJ275)</f>
        <v>Low</v>
      </c>
    </row>
    <row r="276" ht="12.0" customHeight="1">
      <c r="A276" s="6" t="s">
        <v>1269</v>
      </c>
      <c r="B276" s="21" t="s">
        <v>272</v>
      </c>
      <c r="C276" s="6" t="s">
        <v>263</v>
      </c>
      <c r="D276" s="22" t="s">
        <v>150</v>
      </c>
      <c r="E276" s="6" t="s">
        <v>623</v>
      </c>
      <c r="F276" s="6" t="s">
        <v>1269</v>
      </c>
      <c r="G276" s="23" t="str">
        <f t="array" ref="G276">INDEX(Family!$B$2:$B$69,MATCH(Data!$C276,Family!$A$2:$A$69,0))</f>
        <v>MH Tractor</v>
      </c>
      <c r="H276" s="6" t="s">
        <v>1212</v>
      </c>
      <c r="I276" s="6" t="s">
        <v>1212</v>
      </c>
      <c r="J276" s="6" t="s">
        <v>1212</v>
      </c>
      <c r="K276" s="6" t="s">
        <v>18</v>
      </c>
      <c r="L276" s="6" t="s">
        <v>695</v>
      </c>
      <c r="M276" s="6" t="s">
        <v>150</v>
      </c>
      <c r="N276" s="6" t="s">
        <v>627</v>
      </c>
      <c r="O276" s="6" t="s">
        <v>150</v>
      </c>
      <c r="P276" s="6" t="s">
        <v>824</v>
      </c>
      <c r="Q276" s="6"/>
      <c r="R276" s="6" t="s">
        <v>502</v>
      </c>
      <c r="S276" s="6"/>
      <c r="T276" s="6"/>
      <c r="U276" s="23" t="str">
        <f>Data!$B276&amp;" "&amp;Data!$F276</f>
        <v>7S9 MT30UX</v>
      </c>
      <c r="V276" s="23" t="str">
        <f>Data!$U276</f>
        <v>7S9 MT30UX</v>
      </c>
      <c r="W276" s="23" t="str">
        <f>Data!$V276</f>
        <v>7S9 MT30UX</v>
      </c>
      <c r="X276" s="23" t="str">
        <f>Data!$W276</f>
        <v>7S9 MT30UX</v>
      </c>
      <c r="Y276" s="6" t="str">
        <f>CONCATENATE(Data!$C276,"_",Data!$AL276)</f>
        <v>Fam 360_Low</v>
      </c>
      <c r="Z276" s="22" t="str">
        <f t="array" ref="Z276">INDEX(Segment!$C$5:$C$89,MATCH(Data!$Y276,Segment!$B$5:$B$89,0))</f>
        <v>C3 - Low Intensity</v>
      </c>
      <c r="AA276" s="6" t="s">
        <v>630</v>
      </c>
      <c r="AB276" s="6" t="s">
        <v>434</v>
      </c>
      <c r="AC276" s="24" t="s">
        <v>433</v>
      </c>
      <c r="AD276" s="24" t="s">
        <v>433</v>
      </c>
      <c r="AE276" s="6" t="s">
        <v>632</v>
      </c>
      <c r="AF276" s="6">
        <v>0.0</v>
      </c>
      <c r="AG276" s="6">
        <v>275.0</v>
      </c>
      <c r="AH276" s="6">
        <f>COUNTIFS(Data!$B$3:$B$305,Data!$B276)</f>
        <v>1</v>
      </c>
      <c r="AI276" s="6" t="str">
        <f>LEFT(Data!$B276,3)</f>
        <v>7S9</v>
      </c>
      <c r="AJ276" s="6" t="str">
        <f>IF(Data!$D276="Class 5 BT","BT",
     IF(OR(Data!$J276="Hangcha",Data!$J276="Ruyi",Data!$J276="Maximal",Data!$J276="Shanghai",Data!$J276="Staxx"),"Low",
     "Std"))</f>
        <v>Low</v>
      </c>
      <c r="AK276" s="6"/>
      <c r="AL276" s="6" t="str">
        <f>IF(Data!$AK276&lt;&gt;"",Data!$AK276,Data!$AJ276)</f>
        <v>Low</v>
      </c>
    </row>
    <row r="277" ht="12.0" customHeight="1">
      <c r="A277" s="6" t="s">
        <v>1270</v>
      </c>
      <c r="B277" s="21" t="s">
        <v>266</v>
      </c>
      <c r="C277" s="6" t="s">
        <v>263</v>
      </c>
      <c r="D277" s="22" t="s">
        <v>150</v>
      </c>
      <c r="E277" s="6" t="s">
        <v>634</v>
      </c>
      <c r="F277" s="6" t="s">
        <v>1270</v>
      </c>
      <c r="G277" s="23" t="str">
        <f t="array" ref="G277">INDEX(Family!$B$2:$B$69,MATCH(Data!$C277,Family!$A$2:$A$69,0))</f>
        <v>MH Tractor</v>
      </c>
      <c r="H277" s="6" t="s">
        <v>1212</v>
      </c>
      <c r="I277" s="6" t="s">
        <v>1212</v>
      </c>
      <c r="J277" s="6" t="s">
        <v>1212</v>
      </c>
      <c r="K277" s="6" t="s">
        <v>18</v>
      </c>
      <c r="L277" s="6" t="s">
        <v>695</v>
      </c>
      <c r="M277" s="6" t="s">
        <v>150</v>
      </c>
      <c r="N277" s="6" t="s">
        <v>627</v>
      </c>
      <c r="O277" s="6" t="s">
        <v>150</v>
      </c>
      <c r="P277" s="6" t="s">
        <v>824</v>
      </c>
      <c r="Q277" s="6"/>
      <c r="R277" s="6" t="s">
        <v>502</v>
      </c>
      <c r="S277" s="6"/>
      <c r="T277" s="6"/>
      <c r="U277" s="23" t="str">
        <f>Data!$B277&amp;" "&amp;Data!$F277</f>
        <v>3C8 T3.0UTS</v>
      </c>
      <c r="V277" s="23" t="str">
        <f>Data!$U277</f>
        <v>3C8 T3.0UTS</v>
      </c>
      <c r="W277" s="23" t="str">
        <f>Data!$V277</f>
        <v>3C8 T3.0UTS</v>
      </c>
      <c r="X277" s="23" t="str">
        <f>Data!$W277</f>
        <v>3C8 T3.0UTS</v>
      </c>
      <c r="Y277" s="6" t="str">
        <f>CONCATENATE(Data!$C277,"_",Data!$AL277)</f>
        <v>Fam 360_Low</v>
      </c>
      <c r="Z277" s="22" t="str">
        <f t="array" ref="Z277">INDEX(Segment!$C$5:$C$89,MATCH(Data!$Y277,Segment!$B$5:$B$89,0))</f>
        <v>C3 - Low Intensity</v>
      </c>
      <c r="AA277" s="6" t="s">
        <v>630</v>
      </c>
      <c r="AB277" s="6" t="s">
        <v>434</v>
      </c>
      <c r="AC277" s="24" t="s">
        <v>433</v>
      </c>
      <c r="AD277" s="24" t="s">
        <v>433</v>
      </c>
      <c r="AE277" s="6" t="s">
        <v>632</v>
      </c>
      <c r="AF277" s="6">
        <v>0.0</v>
      </c>
      <c r="AG277" s="6">
        <v>276.0</v>
      </c>
      <c r="AH277" s="6">
        <f>COUNTIFS(Data!$B$3:$B$305,Data!$B277)</f>
        <v>1</v>
      </c>
      <c r="AI277" s="6" t="str">
        <f>LEFT(Data!$B277,3)</f>
        <v>3C8</v>
      </c>
      <c r="AJ277" s="6" t="str">
        <f>IF(Data!$D277="Class 5 BT","BT",
     IF(OR(Data!$J277="Hangcha",Data!$J277="Ruyi",Data!$J277="Maximal",Data!$J277="Shanghai",Data!$J277="Staxx"),"Low",
     "Std"))</f>
        <v>Low</v>
      </c>
      <c r="AK277" s="6"/>
      <c r="AL277" s="6" t="str">
        <f>IF(Data!$AK277&lt;&gt;"",Data!$AK277,Data!$AJ277)</f>
        <v>Low</v>
      </c>
    </row>
    <row r="278" ht="12.0" customHeight="1">
      <c r="A278" s="6" t="s">
        <v>1271</v>
      </c>
      <c r="B278" s="21" t="s">
        <v>271</v>
      </c>
      <c r="C278" s="6" t="s">
        <v>263</v>
      </c>
      <c r="D278" s="22" t="s">
        <v>150</v>
      </c>
      <c r="E278" s="6" t="s">
        <v>623</v>
      </c>
      <c r="F278" s="6" t="s">
        <v>1271</v>
      </c>
      <c r="G278" s="23" t="str">
        <f t="array" ref="G278">INDEX(Family!$B$2:$B$69,MATCH(Data!$C278,Family!$A$2:$A$69,0))</f>
        <v>MH Tractor</v>
      </c>
      <c r="H278" s="6" t="s">
        <v>1212</v>
      </c>
      <c r="I278" s="6" t="s">
        <v>1212</v>
      </c>
      <c r="J278" s="6" t="s">
        <v>1212</v>
      </c>
      <c r="K278" s="6" t="s">
        <v>18</v>
      </c>
      <c r="L278" s="6" t="s">
        <v>695</v>
      </c>
      <c r="M278" s="6" t="s">
        <v>150</v>
      </c>
      <c r="N278" s="6" t="s">
        <v>627</v>
      </c>
      <c r="O278" s="6" t="s">
        <v>150</v>
      </c>
      <c r="P278" s="6" t="s">
        <v>824</v>
      </c>
      <c r="Q278" s="6"/>
      <c r="R278" s="6" t="s">
        <v>502</v>
      </c>
      <c r="S278" s="6"/>
      <c r="T278" s="6"/>
      <c r="U278" s="23" t="str">
        <f>Data!$B278&amp;" "&amp;Data!$F278</f>
        <v>7S8 MT30XUX</v>
      </c>
      <c r="V278" s="23" t="str">
        <f>Data!$U278</f>
        <v>7S8 MT30XUX</v>
      </c>
      <c r="W278" s="23" t="str">
        <f>Data!$V278</f>
        <v>7S8 MT30XUX</v>
      </c>
      <c r="X278" s="23" t="str">
        <f>Data!$W278</f>
        <v>7S8 MT30XUX</v>
      </c>
      <c r="Y278" s="6" t="str">
        <f>CONCATENATE(Data!$C278,"_",Data!$AL278)</f>
        <v>Fam 360_Low</v>
      </c>
      <c r="Z278" s="22" t="str">
        <f t="array" ref="Z278">INDEX(Segment!$C$5:$C$89,MATCH(Data!$Y278,Segment!$B$5:$B$89,0))</f>
        <v>C3 - Low Intensity</v>
      </c>
      <c r="AA278" s="6" t="s">
        <v>630</v>
      </c>
      <c r="AB278" s="6" t="s">
        <v>434</v>
      </c>
      <c r="AC278" s="24" t="s">
        <v>433</v>
      </c>
      <c r="AD278" s="24" t="s">
        <v>433</v>
      </c>
      <c r="AE278" s="6" t="s">
        <v>632</v>
      </c>
      <c r="AF278" s="6">
        <v>0.0</v>
      </c>
      <c r="AG278" s="6">
        <v>277.0</v>
      </c>
      <c r="AH278" s="6">
        <f>COUNTIFS(Data!$B$3:$B$305,Data!$B278)</f>
        <v>1</v>
      </c>
      <c r="AI278" s="6" t="str">
        <f>LEFT(Data!$B278,3)</f>
        <v>7S8</v>
      </c>
      <c r="AJ278" s="6" t="str">
        <f>IF(Data!$D278="Class 5 BT","BT",
     IF(OR(Data!$J278="Hangcha",Data!$J278="Ruyi",Data!$J278="Maximal",Data!$J278="Shanghai",Data!$J278="Staxx"),"Low",
     "Std"))</f>
        <v>Low</v>
      </c>
      <c r="AK278" s="6"/>
      <c r="AL278" s="6" t="str">
        <f>IF(Data!$AK278&lt;&gt;"",Data!$AK278,Data!$AJ278)</f>
        <v>Low</v>
      </c>
    </row>
    <row r="279" ht="12.0" customHeight="1">
      <c r="A279" s="6" t="s">
        <v>1272</v>
      </c>
      <c r="B279" s="21" t="s">
        <v>30</v>
      </c>
      <c r="C279" s="6" t="s">
        <v>25</v>
      </c>
      <c r="D279" s="22" t="s">
        <v>19</v>
      </c>
      <c r="E279" s="6" t="s">
        <v>634</v>
      </c>
      <c r="F279" s="6" t="s">
        <v>1272</v>
      </c>
      <c r="G279" s="23" t="str">
        <f t="array" ref="G279">INDEX(Family!$B$2:$B$69,MATCH(Data!$C279,Family!$A$2:$A$69,0))</f>
        <v>1-2 Ton 3 Whl FWD UT</v>
      </c>
      <c r="H279" s="6" t="s">
        <v>1226</v>
      </c>
      <c r="I279" s="6" t="s">
        <v>1226</v>
      </c>
      <c r="J279" s="6" t="s">
        <v>1226</v>
      </c>
      <c r="K279" s="6" t="s">
        <v>18</v>
      </c>
      <c r="L279" s="6" t="s">
        <v>695</v>
      </c>
      <c r="M279" s="6" t="s">
        <v>19</v>
      </c>
      <c r="N279" s="6" t="s">
        <v>627</v>
      </c>
      <c r="O279" s="6" t="s">
        <v>19</v>
      </c>
      <c r="P279" s="6" t="s">
        <v>628</v>
      </c>
      <c r="Q279" s="6"/>
      <c r="R279" s="6" t="s">
        <v>1183</v>
      </c>
      <c r="S279" s="6"/>
      <c r="T279" s="6"/>
      <c r="U279" s="23" t="str">
        <f>Data!$B279&amp;" "&amp;Data!$F279</f>
        <v>3C5 J1.6-2.0UTT</v>
      </c>
      <c r="V279" s="23" t="str">
        <f>Data!$U279</f>
        <v>3C5 J1.6-2.0UTT</v>
      </c>
      <c r="W279" s="23" t="str">
        <f>Data!$V279</f>
        <v>3C5 J1.6-2.0UTT</v>
      </c>
      <c r="X279" s="23" t="str">
        <f>Data!$W279</f>
        <v>3C5 J1.6-2.0UTT</v>
      </c>
      <c r="Y279" s="6" t="str">
        <f>CONCATENATE(Data!$C279,"_",Data!$AL279)</f>
        <v>Fam 112_Low</v>
      </c>
      <c r="Z279" s="22" t="str">
        <f t="array" ref="Z279">INDEX(Segment!$C$5:$C$89,MATCH(Data!$Y279,Segment!$B$5:$B$89,0))</f>
        <v>C1 1-3.5T - Low Intensity</v>
      </c>
      <c r="AA279" s="6" t="s">
        <v>630</v>
      </c>
      <c r="AB279" s="6" t="s">
        <v>416</v>
      </c>
      <c r="AC279" s="24" t="s">
        <v>415</v>
      </c>
      <c r="AD279" s="24" t="s">
        <v>631</v>
      </c>
      <c r="AE279" s="6" t="s">
        <v>632</v>
      </c>
      <c r="AF279" s="6">
        <v>0.0</v>
      </c>
      <c r="AG279" s="6">
        <v>278.0</v>
      </c>
      <c r="AH279" s="6">
        <f>COUNTIFS(Data!$B$3:$B$305,Data!$B279)</f>
        <v>1</v>
      </c>
      <c r="AI279" s="6" t="str">
        <f>LEFT(Data!$B279,3)</f>
        <v>3C5</v>
      </c>
      <c r="AJ279" s="6" t="str">
        <f>IF(Data!$D279="Class 5 BT","BT",
     IF(OR(Data!$J279="Hangcha",Data!$J279="Ruyi",Data!$J279="Maximal",Data!$J279="Shanghai",Data!$J279="Staxx"),"Low",
     "Std"))</f>
        <v>Low</v>
      </c>
      <c r="AK279" s="6"/>
      <c r="AL279" s="6" t="str">
        <f>IF(Data!$AK279&lt;&gt;"",Data!$AK279,Data!$AJ279)</f>
        <v>Low</v>
      </c>
    </row>
    <row r="280" ht="12.0" customHeight="1">
      <c r="A280" s="6" t="s">
        <v>1273</v>
      </c>
      <c r="B280" s="21" t="s">
        <v>31</v>
      </c>
      <c r="C280" s="6" t="s">
        <v>25</v>
      </c>
      <c r="D280" s="22" t="s">
        <v>19</v>
      </c>
      <c r="E280" s="6" t="s">
        <v>623</v>
      </c>
      <c r="F280" s="6" t="s">
        <v>1273</v>
      </c>
      <c r="G280" s="23" t="str">
        <f t="array" ref="G280">INDEX(Family!$B$2:$B$69,MATCH(Data!$C280,Family!$A$2:$A$69,0))</f>
        <v>1-2 Ton 3 Whl FWD UT</v>
      </c>
      <c r="H280" s="6" t="s">
        <v>1226</v>
      </c>
      <c r="I280" s="6" t="s">
        <v>1226</v>
      </c>
      <c r="J280" s="6" t="s">
        <v>1226</v>
      </c>
      <c r="K280" s="6" t="s">
        <v>18</v>
      </c>
      <c r="L280" s="6" t="s">
        <v>695</v>
      </c>
      <c r="M280" s="6" t="s">
        <v>19</v>
      </c>
      <c r="N280" s="6" t="s">
        <v>627</v>
      </c>
      <c r="O280" s="6" t="s">
        <v>19</v>
      </c>
      <c r="P280" s="6" t="s">
        <v>628</v>
      </c>
      <c r="Q280" s="6"/>
      <c r="R280" s="6" t="s">
        <v>1183</v>
      </c>
      <c r="S280" s="6"/>
      <c r="T280" s="6"/>
      <c r="U280" s="23" t="str">
        <f>Data!$B280&amp;" "&amp;Data!$F280</f>
        <v>7S5 ERP16-20UXT</v>
      </c>
      <c r="V280" s="23" t="str">
        <f>Data!$U280</f>
        <v>7S5 ERP16-20UXT</v>
      </c>
      <c r="W280" s="23" t="str">
        <f>Data!$V280</f>
        <v>7S5 ERP16-20UXT</v>
      </c>
      <c r="X280" s="23" t="str">
        <f>Data!$W280</f>
        <v>7S5 ERP16-20UXT</v>
      </c>
      <c r="Y280" s="6" t="str">
        <f>CONCATENATE(Data!$C280,"_",Data!$AL280)</f>
        <v>Fam 112_Low</v>
      </c>
      <c r="Z280" s="22" t="str">
        <f t="array" ref="Z280">INDEX(Segment!$C$5:$C$89,MATCH(Data!$Y280,Segment!$B$5:$B$89,0))</f>
        <v>C1 1-3.5T - Low Intensity</v>
      </c>
      <c r="AA280" s="6" t="s">
        <v>630</v>
      </c>
      <c r="AB280" s="6" t="s">
        <v>416</v>
      </c>
      <c r="AC280" s="24" t="s">
        <v>415</v>
      </c>
      <c r="AD280" s="24" t="s">
        <v>631</v>
      </c>
      <c r="AE280" s="6" t="s">
        <v>632</v>
      </c>
      <c r="AF280" s="6">
        <v>0.0</v>
      </c>
      <c r="AG280" s="6">
        <v>279.0</v>
      </c>
      <c r="AH280" s="6">
        <f>COUNTIFS(Data!$B$3:$B$305,Data!$B280)</f>
        <v>1</v>
      </c>
      <c r="AI280" s="6" t="str">
        <f>LEFT(Data!$B280,3)</f>
        <v>7S5</v>
      </c>
      <c r="AJ280" s="6" t="str">
        <f>IF(Data!$D280="Class 5 BT","BT",
     IF(OR(Data!$J280="Hangcha",Data!$J280="Ruyi",Data!$J280="Maximal",Data!$J280="Shanghai",Data!$J280="Staxx"),"Low",
     "Std"))</f>
        <v>Low</v>
      </c>
      <c r="AK280" s="6"/>
      <c r="AL280" s="6" t="str">
        <f>IF(Data!$AK280&lt;&gt;"",Data!$AK280,Data!$AJ280)</f>
        <v>Low</v>
      </c>
    </row>
    <row r="281" ht="12.0" customHeight="1">
      <c r="A281" s="6" t="s">
        <v>1274</v>
      </c>
      <c r="B281" s="21" t="s">
        <v>388</v>
      </c>
      <c r="C281" s="6" t="s">
        <v>385</v>
      </c>
      <c r="D281" s="22" t="s">
        <v>340</v>
      </c>
      <c r="E281" s="6" t="s">
        <v>634</v>
      </c>
      <c r="F281" s="6" t="s">
        <v>1274</v>
      </c>
      <c r="G281" s="23" t="str">
        <f t="array" ref="G281">INDEX(Family!$B$2:$B$69,MATCH(Data!$C281,Family!$A$2:$A$69,0))</f>
        <v>3.5-5.5 Ton ICE P UT</v>
      </c>
      <c r="H281" s="6" t="s">
        <v>1226</v>
      </c>
      <c r="I281" s="6" t="s">
        <v>1226</v>
      </c>
      <c r="J281" s="6" t="s">
        <v>1226</v>
      </c>
      <c r="K281" s="6" t="s">
        <v>18</v>
      </c>
      <c r="L281" s="6" t="s">
        <v>626</v>
      </c>
      <c r="M281" s="6" t="s">
        <v>299</v>
      </c>
      <c r="N281" s="6" t="s">
        <v>627</v>
      </c>
      <c r="O281" s="6" t="s">
        <v>299</v>
      </c>
      <c r="P281" s="6" t="s">
        <v>1007</v>
      </c>
      <c r="Q281" s="6"/>
      <c r="R281" s="6" t="s">
        <v>1194</v>
      </c>
      <c r="S281" s="6"/>
      <c r="T281" s="6"/>
      <c r="U281" s="23" t="str">
        <f>Data!$B281&amp;" "&amp;Data!$F281</f>
        <v>3C6 H4.0-5.0UT</v>
      </c>
      <c r="V281" s="23" t="str">
        <f>Data!$U281</f>
        <v>3C6 H4.0-5.0UT</v>
      </c>
      <c r="W281" s="23" t="str">
        <f>Data!$V281</f>
        <v>3C6 H4.0-5.0UT</v>
      </c>
      <c r="X281" s="23" t="str">
        <f>Data!$W281</f>
        <v>3C6 H4.0-5.0UT</v>
      </c>
      <c r="Y281" s="6" t="str">
        <f>CONCATENATE(Data!$C281,"_",Data!$AL281)</f>
        <v>Fam 542_Low</v>
      </c>
      <c r="Z281" s="22" t="str">
        <f t="array" ref="Z281">INDEX(Segment!$C$5:$C$89,MATCH(Data!$Y281,Segment!$B$5:$B$89,0))</f>
        <v>C5 4-9T - Low Intensity</v>
      </c>
      <c r="AA281" s="6" t="s">
        <v>630</v>
      </c>
      <c r="AB281" s="6" t="s">
        <v>421</v>
      </c>
      <c r="AC281" s="24" t="s">
        <v>420</v>
      </c>
      <c r="AD281" s="24" t="s">
        <v>631</v>
      </c>
      <c r="AE281" s="6" t="s">
        <v>632</v>
      </c>
      <c r="AF281" s="6">
        <v>0.0</v>
      </c>
      <c r="AG281" s="6">
        <v>280.0</v>
      </c>
      <c r="AH281" s="6">
        <f>COUNTIFS(Data!$B$3:$B$305,Data!$B281)</f>
        <v>1</v>
      </c>
      <c r="AI281" s="6" t="str">
        <f>LEFT(Data!$B281,3)</f>
        <v>3C6</v>
      </c>
      <c r="AJ281" s="6" t="str">
        <f>IF(Data!$D281="Class 5 BT","BT",
     IF(OR(Data!$J281="Hangcha",Data!$J281="Ruyi",Data!$J281="Maximal",Data!$J281="Shanghai",Data!$J281="Staxx"),"Low",
     "Std"))</f>
        <v>Low</v>
      </c>
      <c r="AK281" s="6"/>
      <c r="AL281" s="6" t="str">
        <f>IF(Data!$AK281&lt;&gt;"",Data!$AK281,Data!$AJ281)</f>
        <v>Low</v>
      </c>
    </row>
    <row r="282" ht="12.0" customHeight="1">
      <c r="A282" s="6" t="s">
        <v>1275</v>
      </c>
      <c r="B282" s="21" t="s">
        <v>392</v>
      </c>
      <c r="C282" s="6" t="s">
        <v>385</v>
      </c>
      <c r="D282" s="22" t="s">
        <v>340</v>
      </c>
      <c r="E282" s="6" t="s">
        <v>623</v>
      </c>
      <c r="F282" s="6" t="s">
        <v>1275</v>
      </c>
      <c r="G282" s="23" t="str">
        <f t="array" ref="G282">INDEX(Family!$B$2:$B$69,MATCH(Data!$C282,Family!$A$2:$A$69,0))</f>
        <v>3.5-5.5 Ton ICE P UT</v>
      </c>
      <c r="H282" s="6" t="s">
        <v>1226</v>
      </c>
      <c r="I282" s="6" t="s">
        <v>1226</v>
      </c>
      <c r="J282" s="6" t="s">
        <v>1226</v>
      </c>
      <c r="K282" s="6" t="s">
        <v>18</v>
      </c>
      <c r="L282" s="6" t="s">
        <v>626</v>
      </c>
      <c r="M282" s="6" t="s">
        <v>299</v>
      </c>
      <c r="N282" s="6" t="s">
        <v>627</v>
      </c>
      <c r="O282" s="6" t="s">
        <v>299</v>
      </c>
      <c r="P282" s="6" t="s">
        <v>1007</v>
      </c>
      <c r="Q282" s="6"/>
      <c r="R282" s="6" t="s">
        <v>1194</v>
      </c>
      <c r="S282" s="6"/>
      <c r="T282" s="6"/>
      <c r="U282" s="23" t="str">
        <f>Data!$B282&amp;" "&amp;Data!$F282</f>
        <v>7S6 GP40-50UX</v>
      </c>
      <c r="V282" s="23" t="str">
        <f>Data!$U282</f>
        <v>7S6 GP40-50UX</v>
      </c>
      <c r="W282" s="23" t="str">
        <f>Data!$V282</f>
        <v>7S6 GP40-50UX</v>
      </c>
      <c r="X282" s="23" t="str">
        <f>Data!$W282</f>
        <v>7S6 GP40-50UX</v>
      </c>
      <c r="Y282" s="6" t="str">
        <f>CONCATENATE(Data!$C282,"_",Data!$AL282)</f>
        <v>Fam 542_Low</v>
      </c>
      <c r="Z282" s="22" t="str">
        <f t="array" ref="Z282">INDEX(Segment!$C$5:$C$89,MATCH(Data!$Y282,Segment!$B$5:$B$89,0))</f>
        <v>C5 4-9T - Low Intensity</v>
      </c>
      <c r="AA282" s="6" t="s">
        <v>630</v>
      </c>
      <c r="AB282" s="6" t="s">
        <v>421</v>
      </c>
      <c r="AC282" s="24" t="s">
        <v>420</v>
      </c>
      <c r="AD282" s="24" t="s">
        <v>631</v>
      </c>
      <c r="AE282" s="6" t="s">
        <v>632</v>
      </c>
      <c r="AF282" s="6">
        <v>0.0</v>
      </c>
      <c r="AG282" s="6">
        <v>281.0</v>
      </c>
      <c r="AH282" s="6">
        <f>COUNTIFS(Data!$B$3:$B$305,Data!$B282)</f>
        <v>1</v>
      </c>
      <c r="AI282" s="6" t="str">
        <f>LEFT(Data!$B282,3)</f>
        <v>7S6</v>
      </c>
      <c r="AJ282" s="6" t="str">
        <f>IF(Data!$D282="Class 5 BT","BT",
     IF(OR(Data!$J282="Hangcha",Data!$J282="Ruyi",Data!$J282="Maximal",Data!$J282="Shanghai",Data!$J282="Staxx"),"Low",
     "Std"))</f>
        <v>Low</v>
      </c>
      <c r="AK282" s="6"/>
      <c r="AL282" s="6" t="str">
        <f>IF(Data!$AK282&lt;&gt;"",Data!$AK282,Data!$AJ282)</f>
        <v>Low</v>
      </c>
    </row>
    <row r="283" ht="12.0" customHeight="1">
      <c r="A283" s="6" t="s">
        <v>1276</v>
      </c>
      <c r="B283" s="21" t="s">
        <v>147</v>
      </c>
      <c r="C283" s="6" t="s">
        <v>145</v>
      </c>
      <c r="D283" s="22" t="s">
        <v>86</v>
      </c>
      <c r="E283" s="6" t="s">
        <v>634</v>
      </c>
      <c r="F283" s="6" t="s">
        <v>1276</v>
      </c>
      <c r="G283" s="23" t="str">
        <f t="array" ref="G283">INDEX(Family!$B$2:$B$69,MATCH(Data!$C283,Family!$A$2:$A$69,0))</f>
        <v>Aerial Lift</v>
      </c>
      <c r="H283" s="6" t="s">
        <v>1212</v>
      </c>
      <c r="I283" s="6" t="s">
        <v>1212</v>
      </c>
      <c r="J283" s="6" t="s">
        <v>1212</v>
      </c>
      <c r="K283" s="6" t="s">
        <v>18</v>
      </c>
      <c r="L283" s="6" t="s">
        <v>695</v>
      </c>
      <c r="M283" s="6" t="s">
        <v>86</v>
      </c>
      <c r="N283" s="6" t="s">
        <v>627</v>
      </c>
      <c r="O283" s="6" t="s">
        <v>86</v>
      </c>
      <c r="P283" s="6" t="s">
        <v>742</v>
      </c>
      <c r="Q283" s="6"/>
      <c r="R283" s="6" t="s">
        <v>1254</v>
      </c>
      <c r="S283" s="6"/>
      <c r="T283" s="6"/>
      <c r="U283" s="23" t="str">
        <f>Data!$B283&amp;" "&amp;Data!$F283</f>
        <v>3D5 AP10Z</v>
      </c>
      <c r="V283" s="23" t="str">
        <f>Data!$U283</f>
        <v>3D5 AP10Z</v>
      </c>
      <c r="W283" s="23" t="str">
        <f>Data!$V283</f>
        <v>3D5 AP10Z</v>
      </c>
      <c r="X283" s="23" t="str">
        <f>Data!$W283</f>
        <v>3D5 AP10Z</v>
      </c>
      <c r="Y283" s="6" t="str">
        <f>CONCATENATE(Data!$C283,"_",Data!$AL283)</f>
        <v>Fam 810_Low</v>
      </c>
      <c r="Z283" s="22" t="str">
        <f t="array" ref="Z283">INDEX(Segment!$C$5:$C$89,MATCH(Data!$Y283,Segment!$B$5:$B$89,0))</f>
        <v>C2 - Low Intensity</v>
      </c>
      <c r="AA283" s="6" t="s">
        <v>630</v>
      </c>
      <c r="AB283" s="6" t="s">
        <v>438</v>
      </c>
      <c r="AC283" s="24" t="s">
        <v>437</v>
      </c>
      <c r="AD283" s="24" t="s">
        <v>437</v>
      </c>
      <c r="AE283" s="6" t="s">
        <v>632</v>
      </c>
      <c r="AF283" s="6">
        <v>0.0</v>
      </c>
      <c r="AG283" s="6">
        <v>282.0</v>
      </c>
      <c r="AH283" s="6">
        <f>COUNTIFS(Data!$B$3:$B$305,Data!$B283)</f>
        <v>1</v>
      </c>
      <c r="AI283" s="6" t="str">
        <f>LEFT(Data!$B283,3)</f>
        <v>3D5</v>
      </c>
      <c r="AJ283" s="6" t="str">
        <f>IF(Data!$D283="Class 5 BT","BT",
     IF(OR(Data!$J283="Hangcha",Data!$J283="Ruyi",Data!$J283="Maximal",Data!$J283="Shanghai",Data!$J283="Staxx"),"Low",
     "Std"))</f>
        <v>Low</v>
      </c>
      <c r="AK283" s="6"/>
      <c r="AL283" s="6" t="str">
        <f>IF(Data!$AK283&lt;&gt;"",Data!$AK283,Data!$AJ283)</f>
        <v>Low</v>
      </c>
    </row>
    <row r="284" ht="12.0" customHeight="1">
      <c r="A284" s="6" t="s">
        <v>1277</v>
      </c>
      <c r="B284" s="21" t="s">
        <v>148</v>
      </c>
      <c r="C284" s="6" t="s">
        <v>145</v>
      </c>
      <c r="D284" s="22" t="s">
        <v>86</v>
      </c>
      <c r="E284" s="6" t="s">
        <v>623</v>
      </c>
      <c r="F284" s="6" t="s">
        <v>1277</v>
      </c>
      <c r="G284" s="23" t="str">
        <f t="array" ref="G284">INDEX(Family!$B$2:$B$69,MATCH(Data!$C284,Family!$A$2:$A$69,0))</f>
        <v>Aerial Lift</v>
      </c>
      <c r="H284" s="6" t="s">
        <v>1212</v>
      </c>
      <c r="I284" s="6" t="s">
        <v>1212</v>
      </c>
      <c r="J284" s="6" t="s">
        <v>1212</v>
      </c>
      <c r="K284" s="6" t="s">
        <v>18</v>
      </c>
      <c r="L284" s="6" t="s">
        <v>695</v>
      </c>
      <c r="M284" s="6" t="s">
        <v>86</v>
      </c>
      <c r="N284" s="6" t="s">
        <v>627</v>
      </c>
      <c r="O284" s="6" t="s">
        <v>86</v>
      </c>
      <c r="P284" s="6" t="s">
        <v>742</v>
      </c>
      <c r="Q284" s="6"/>
      <c r="R284" s="6" t="s">
        <v>1254</v>
      </c>
      <c r="S284" s="6"/>
      <c r="T284" s="6"/>
      <c r="U284" s="23" t="str">
        <f>Data!$B284&amp;" "&amp;Data!$F284</f>
        <v>7T5 AER010</v>
      </c>
      <c r="V284" s="23" t="str">
        <f>Data!$U284</f>
        <v>7T5 AER010</v>
      </c>
      <c r="W284" s="23" t="str">
        <f>Data!$V284</f>
        <v>7T5 AER010</v>
      </c>
      <c r="X284" s="23" t="str">
        <f>Data!$W284</f>
        <v>7T5 AER010</v>
      </c>
      <c r="Y284" s="6" t="str">
        <f>CONCATENATE(Data!$C284,"_",Data!$AL284)</f>
        <v>Fam 810_Low</v>
      </c>
      <c r="Z284" s="22" t="str">
        <f t="array" ref="Z284">INDEX(Segment!$C$5:$C$89,MATCH(Data!$Y284,Segment!$B$5:$B$89,0))</f>
        <v>C2 - Low Intensity</v>
      </c>
      <c r="AA284" s="6" t="s">
        <v>630</v>
      </c>
      <c r="AB284" s="6" t="s">
        <v>438</v>
      </c>
      <c r="AC284" s="24" t="s">
        <v>437</v>
      </c>
      <c r="AD284" s="24" t="s">
        <v>437</v>
      </c>
      <c r="AE284" s="6" t="s">
        <v>632</v>
      </c>
      <c r="AF284" s="6">
        <v>0.0</v>
      </c>
      <c r="AG284" s="6">
        <v>283.0</v>
      </c>
      <c r="AH284" s="6">
        <f>COUNTIFS(Data!$B$3:$B$305,Data!$B284)</f>
        <v>1</v>
      </c>
      <c r="AI284" s="6" t="str">
        <f>LEFT(Data!$B284,3)</f>
        <v>7T5</v>
      </c>
      <c r="AJ284" s="6" t="str">
        <f>IF(Data!$D284="Class 5 BT","BT",
     IF(OR(Data!$J284="Hangcha",Data!$J284="Ruyi",Data!$J284="Maximal",Data!$J284="Shanghai",Data!$J284="Staxx"),"Low",
     "Std"))</f>
        <v>Low</v>
      </c>
      <c r="AK284" s="6"/>
      <c r="AL284" s="6" t="str">
        <f>IF(Data!$AK284&lt;&gt;"",Data!$AK284,Data!$AJ284)</f>
        <v>Low</v>
      </c>
    </row>
    <row r="285" ht="12.0" customHeight="1">
      <c r="A285" s="6" t="s">
        <v>1278</v>
      </c>
      <c r="B285" s="21" t="s">
        <v>371</v>
      </c>
      <c r="C285" s="7" t="s">
        <v>365</v>
      </c>
      <c r="D285" s="22" t="s">
        <v>340</v>
      </c>
      <c r="E285" s="6" t="s">
        <v>634</v>
      </c>
      <c r="F285" s="6" t="s">
        <v>1278</v>
      </c>
      <c r="G285" s="23" t="str">
        <f t="array" ref="G285">INDEX(Family!$B$2:$B$69,MATCH(Data!$C285,Family!$A$2:$A$69,0))</f>
        <v>2-3 Ton ICE Pneu - LCT</v>
      </c>
      <c r="H285" s="6" t="s">
        <v>1226</v>
      </c>
      <c r="I285" s="6" t="s">
        <v>1226</v>
      </c>
      <c r="J285" s="6" t="s">
        <v>1226</v>
      </c>
      <c r="K285" s="6" t="s">
        <v>18</v>
      </c>
      <c r="L285" s="6" t="s">
        <v>626</v>
      </c>
      <c r="M285" s="6" t="s">
        <v>299</v>
      </c>
      <c r="N285" s="6" t="s">
        <v>627</v>
      </c>
      <c r="O285" s="6" t="s">
        <v>299</v>
      </c>
      <c r="P285" s="6" t="s">
        <v>1007</v>
      </c>
      <c r="Q285" s="6"/>
      <c r="R285" s="6" t="s">
        <v>1279</v>
      </c>
      <c r="S285" s="6"/>
      <c r="T285" s="6"/>
      <c r="U285" s="23" t="str">
        <f>Data!$B285&amp;" "&amp;Data!$F285</f>
        <v>3B8 F1.8-3.5UT</v>
      </c>
      <c r="V285" s="23" t="str">
        <f>Data!$U285</f>
        <v>3B8 F1.8-3.5UT</v>
      </c>
      <c r="W285" s="23" t="str">
        <f>Data!$V285</f>
        <v>3B8 F1.8-3.5UT</v>
      </c>
      <c r="X285" s="23" t="str">
        <f>Data!$W285</f>
        <v>3B8 F1.8-3.5UT</v>
      </c>
      <c r="Y285" s="6" t="str">
        <f>CONCATENATE(Data!$C285,"_",Data!$AL285)</f>
        <v>Fam 537_Low</v>
      </c>
      <c r="Z285" s="22" t="str">
        <f t="array" ref="Z285">INDEX(Segment!$C$5:$C$89,MATCH(Data!$Y285,Segment!$B$5:$B$89,0))</f>
        <v>C5 1-3.5T - Low Intensity</v>
      </c>
      <c r="AA285" s="6" t="s">
        <v>630</v>
      </c>
      <c r="AB285" s="6" t="s">
        <v>416</v>
      </c>
      <c r="AC285" s="24" t="s">
        <v>415</v>
      </c>
      <c r="AD285" s="24" t="s">
        <v>631</v>
      </c>
      <c r="AE285" s="6" t="s">
        <v>632</v>
      </c>
      <c r="AF285" s="29" t="s">
        <v>1280</v>
      </c>
      <c r="AG285" s="6">
        <v>284.0</v>
      </c>
      <c r="AH285" s="6">
        <f>COUNTIFS(Data!$B$3:$B$305,Data!$B285)</f>
        <v>1</v>
      </c>
      <c r="AI285" s="6" t="str">
        <f>LEFT(Data!$B285,3)</f>
        <v>3B8</v>
      </c>
      <c r="AJ285" s="6" t="str">
        <f>IF(Data!$D285="Class 5 BT","BT",
     IF(OR(Data!$J285="Hangcha",Data!$J285="Ruyi",Data!$J285="Maximal",Data!$J285="Shanghai",Data!$J285="Staxx"),"Low",
     "Std"))</f>
        <v>Low</v>
      </c>
      <c r="AK285" s="6"/>
      <c r="AL285" s="6" t="str">
        <f>IF(Data!$AK285&lt;&gt;"",Data!$AK285,Data!$AJ285)</f>
        <v>Low</v>
      </c>
    </row>
    <row r="286" ht="12.0" customHeight="1">
      <c r="A286" s="6" t="s">
        <v>1281</v>
      </c>
      <c r="B286" s="21" t="s">
        <v>373</v>
      </c>
      <c r="C286" s="7" t="s">
        <v>365</v>
      </c>
      <c r="D286" s="22" t="s">
        <v>340</v>
      </c>
      <c r="E286" s="6" t="s">
        <v>623</v>
      </c>
      <c r="F286" s="6" t="s">
        <v>1281</v>
      </c>
      <c r="G286" s="23" t="str">
        <f t="array" ref="G286">INDEX(Family!$B$2:$B$69,MATCH(Data!$C286,Family!$A$2:$A$69,0))</f>
        <v>2-3 Ton ICE Pneu - LCT</v>
      </c>
      <c r="H286" s="6" t="s">
        <v>1226</v>
      </c>
      <c r="I286" s="6" t="s">
        <v>1226</v>
      </c>
      <c r="J286" s="6" t="s">
        <v>1226</v>
      </c>
      <c r="K286" s="6" t="s">
        <v>18</v>
      </c>
      <c r="L286" s="6" t="s">
        <v>626</v>
      </c>
      <c r="M286" s="6" t="s">
        <v>299</v>
      </c>
      <c r="N286" s="6" t="s">
        <v>627</v>
      </c>
      <c r="O286" s="6" t="s">
        <v>299</v>
      </c>
      <c r="P286" s="6" t="s">
        <v>1007</v>
      </c>
      <c r="Q286" s="6"/>
      <c r="R286" s="6" t="s">
        <v>1279</v>
      </c>
      <c r="S286" s="6"/>
      <c r="T286" s="6"/>
      <c r="U286" s="23" t="str">
        <f>Data!$B286&amp;" "&amp;Data!$F286</f>
        <v>7R8 KDP18-35UX</v>
      </c>
      <c r="V286" s="23" t="str">
        <f>Data!$U286</f>
        <v>7R8 KDP18-35UX</v>
      </c>
      <c r="W286" s="23" t="str">
        <f>Data!$V286</f>
        <v>7R8 KDP18-35UX</v>
      </c>
      <c r="X286" s="23" t="str">
        <f>Data!$W286</f>
        <v>7R8 KDP18-35UX</v>
      </c>
      <c r="Y286" s="6" t="str">
        <f>CONCATENATE(Data!$C286,"_",Data!$AL286)</f>
        <v>Fam 537_Low</v>
      </c>
      <c r="Z286" s="22" t="str">
        <f t="array" ref="Z286">INDEX(Segment!$C$5:$C$89,MATCH(Data!$Y286,Segment!$B$5:$B$89,0))</f>
        <v>C5 1-3.5T - Low Intensity</v>
      </c>
      <c r="AA286" s="6" t="s">
        <v>630</v>
      </c>
      <c r="AB286" s="6" t="s">
        <v>416</v>
      </c>
      <c r="AC286" s="24" t="s">
        <v>415</v>
      </c>
      <c r="AD286" s="24" t="s">
        <v>631</v>
      </c>
      <c r="AE286" s="6" t="s">
        <v>632</v>
      </c>
      <c r="AF286" s="29" t="s">
        <v>1280</v>
      </c>
      <c r="AG286" s="6">
        <v>285.0</v>
      </c>
      <c r="AH286" s="6">
        <f>COUNTIFS(Data!$B$3:$B$305,Data!$B286)</f>
        <v>1</v>
      </c>
      <c r="AI286" s="6" t="str">
        <f>LEFT(Data!$B286,3)</f>
        <v>7R8</v>
      </c>
      <c r="AJ286" s="6" t="str">
        <f>IF(Data!$D286="Class 5 BT","BT",
     IF(OR(Data!$J286="Hangcha",Data!$J286="Ruyi",Data!$J286="Maximal",Data!$J286="Shanghai",Data!$J286="Staxx"),"Low",
     "Std"))</f>
        <v>Low</v>
      </c>
      <c r="AK286" s="6"/>
      <c r="AL286" s="6" t="str">
        <f>IF(Data!$AK286&lt;&gt;"",Data!$AK286,Data!$AJ286)</f>
        <v>Low</v>
      </c>
    </row>
    <row r="287" ht="12.0" customHeight="1">
      <c r="A287" s="6" t="s">
        <v>1282</v>
      </c>
      <c r="B287" s="21" t="s">
        <v>386</v>
      </c>
      <c r="C287" s="7" t="s">
        <v>385</v>
      </c>
      <c r="D287" s="22" t="s">
        <v>340</v>
      </c>
      <c r="E287" s="6" t="s">
        <v>634</v>
      </c>
      <c r="F287" s="6" t="s">
        <v>1282</v>
      </c>
      <c r="G287" s="23" t="str">
        <f t="array" ref="G287">INDEX(Family!$B$2:$B$69,MATCH(Data!$C287,Family!$A$2:$A$69,0))</f>
        <v>3.5-5.5 Ton ICE P UT</v>
      </c>
      <c r="H287" s="6" t="s">
        <v>1226</v>
      </c>
      <c r="I287" s="6" t="s">
        <v>1226</v>
      </c>
      <c r="J287" s="6" t="s">
        <v>1226</v>
      </c>
      <c r="K287" s="6" t="s">
        <v>18</v>
      </c>
      <c r="L287" s="6" t="s">
        <v>626</v>
      </c>
      <c r="M287" s="6" t="s">
        <v>299</v>
      </c>
      <c r="N287" s="6" t="s">
        <v>627</v>
      </c>
      <c r="O287" s="6" t="s">
        <v>299</v>
      </c>
      <c r="P287" s="6" t="s">
        <v>1007</v>
      </c>
      <c r="Q287" s="6"/>
      <c r="R287" s="6" t="s">
        <v>1279</v>
      </c>
      <c r="S287" s="6"/>
      <c r="T287" s="6"/>
      <c r="U287" s="23" t="str">
        <f>Data!$B287&amp;" "&amp;Data!$F287</f>
        <v>3B9 F5.0UT</v>
      </c>
      <c r="V287" s="23" t="str">
        <f>Data!$U287</f>
        <v>3B9 F5.0UT</v>
      </c>
      <c r="W287" s="23" t="str">
        <f>Data!$V287</f>
        <v>3B9 F5.0UT</v>
      </c>
      <c r="X287" s="23" t="str">
        <f>Data!$W287</f>
        <v>3B9 F5.0UT</v>
      </c>
      <c r="Y287" s="6" t="str">
        <f>CONCATENATE(Data!$C287,"_",Data!$AL287)</f>
        <v>Fam 542_Low</v>
      </c>
      <c r="Z287" s="22" t="str">
        <f t="array" ref="Z287">INDEX(Segment!$C$5:$C$89,MATCH(Data!$Y287,Segment!$B$5:$B$89,0))</f>
        <v>C5 4-9T - Low Intensity</v>
      </c>
      <c r="AA287" s="6" t="s">
        <v>630</v>
      </c>
      <c r="AB287" s="6" t="s">
        <v>421</v>
      </c>
      <c r="AC287" s="24" t="s">
        <v>420</v>
      </c>
      <c r="AD287" s="24" t="s">
        <v>631</v>
      </c>
      <c r="AE287" s="6" t="s">
        <v>632</v>
      </c>
      <c r="AF287" s="29" t="s">
        <v>1283</v>
      </c>
      <c r="AG287" s="6">
        <v>286.0</v>
      </c>
      <c r="AH287" s="6">
        <f>COUNTIFS(Data!$B$3:$B$305,Data!$B287)</f>
        <v>1</v>
      </c>
      <c r="AI287" s="6" t="str">
        <f>LEFT(Data!$B287,3)</f>
        <v>3B9</v>
      </c>
      <c r="AJ287" s="6" t="str">
        <f>IF(Data!$D287="Class 5 BT","BT",
     IF(OR(Data!$J287="Hangcha",Data!$J287="Ruyi",Data!$J287="Maximal",Data!$J287="Shanghai",Data!$J287="Staxx"),"Low",
     "Std"))</f>
        <v>Low</v>
      </c>
      <c r="AK287" s="6"/>
      <c r="AL287" s="6" t="str">
        <f>IF(Data!$AK287&lt;&gt;"",Data!$AK287,Data!$AJ287)</f>
        <v>Low</v>
      </c>
    </row>
    <row r="288" ht="12.0" customHeight="1">
      <c r="A288" s="6" t="s">
        <v>1284</v>
      </c>
      <c r="B288" s="21" t="s">
        <v>391</v>
      </c>
      <c r="C288" s="7" t="s">
        <v>385</v>
      </c>
      <c r="D288" s="22" t="s">
        <v>340</v>
      </c>
      <c r="E288" s="6" t="s">
        <v>623</v>
      </c>
      <c r="F288" s="6" t="s">
        <v>1284</v>
      </c>
      <c r="G288" s="23" t="str">
        <f t="array" ref="G288">INDEX(Family!$B$2:$B$69,MATCH(Data!$C288,Family!$A$2:$A$69,0))</f>
        <v>3.5-5.5 Ton ICE P UT</v>
      </c>
      <c r="H288" s="6" t="s">
        <v>1226</v>
      </c>
      <c r="I288" s="6" t="s">
        <v>1226</v>
      </c>
      <c r="J288" s="6" t="s">
        <v>1226</v>
      </c>
      <c r="K288" s="6" t="s">
        <v>18</v>
      </c>
      <c r="L288" s="6" t="s">
        <v>626</v>
      </c>
      <c r="M288" s="6" t="s">
        <v>299</v>
      </c>
      <c r="N288" s="6" t="s">
        <v>627</v>
      </c>
      <c r="O288" s="6" t="s">
        <v>299</v>
      </c>
      <c r="P288" s="6" t="s">
        <v>1007</v>
      </c>
      <c r="Q288" s="6"/>
      <c r="R288" s="6" t="s">
        <v>1279</v>
      </c>
      <c r="S288" s="6"/>
      <c r="T288" s="6"/>
      <c r="U288" s="23" t="str">
        <f>Data!$B288&amp;" "&amp;Data!$F288</f>
        <v>7R9 KDP50UX</v>
      </c>
      <c r="V288" s="23" t="str">
        <f>Data!$U288</f>
        <v>7R9 KDP50UX</v>
      </c>
      <c r="W288" s="23" t="str">
        <f>Data!$V288</f>
        <v>7R9 KDP50UX</v>
      </c>
      <c r="X288" s="23" t="str">
        <f>Data!$W288</f>
        <v>7R9 KDP50UX</v>
      </c>
      <c r="Y288" s="6" t="str">
        <f>CONCATENATE(Data!$C288,"_",Data!$AL288)</f>
        <v>Fam 542_Low</v>
      </c>
      <c r="Z288" s="22" t="str">
        <f t="array" ref="Z288">INDEX(Segment!$C$5:$C$89,MATCH(Data!$Y288,Segment!$B$5:$B$89,0))</f>
        <v>C5 4-9T - Low Intensity</v>
      </c>
      <c r="AA288" s="6" t="s">
        <v>630</v>
      </c>
      <c r="AB288" s="6" t="s">
        <v>421</v>
      </c>
      <c r="AC288" s="24" t="s">
        <v>420</v>
      </c>
      <c r="AD288" s="24" t="s">
        <v>631</v>
      </c>
      <c r="AE288" s="6" t="s">
        <v>632</v>
      </c>
      <c r="AF288" s="29" t="s">
        <v>1283</v>
      </c>
      <c r="AG288" s="6">
        <v>287.0</v>
      </c>
      <c r="AH288" s="6">
        <f>COUNTIFS(Data!$B$3:$B$305,Data!$B288)</f>
        <v>1</v>
      </c>
      <c r="AI288" s="6" t="str">
        <f>LEFT(Data!$B288,3)</f>
        <v>7R9</v>
      </c>
      <c r="AJ288" s="6" t="str">
        <f>IF(Data!$D288="Class 5 BT","BT",
     IF(OR(Data!$J288="Hangcha",Data!$J288="Ruyi",Data!$J288="Maximal",Data!$J288="Shanghai",Data!$J288="Staxx"),"Low",
     "Std"))</f>
        <v>Low</v>
      </c>
      <c r="AK288" s="6"/>
      <c r="AL288" s="6" t="str">
        <f>IF(Data!$AK288&lt;&gt;"",Data!$AK288,Data!$AJ288)</f>
        <v>Low</v>
      </c>
    </row>
    <row r="289" ht="12.0" customHeight="1">
      <c r="A289" s="6" t="s">
        <v>1285</v>
      </c>
      <c r="B289" s="21" t="s">
        <v>321</v>
      </c>
      <c r="C289" s="6" t="s">
        <v>318</v>
      </c>
      <c r="D289" s="22" t="s">
        <v>300</v>
      </c>
      <c r="E289" s="6" t="s">
        <v>623</v>
      </c>
      <c r="F289" s="6" t="s">
        <v>1285</v>
      </c>
      <c r="G289" s="23" t="str">
        <f t="array" ref="G289">INDEX(Family!$B$2:$B$69,MATCH(Data!$C289,Family!$A$2:$A$69,0))</f>
        <v>14-18 Ton ICE Pneu FLT</v>
      </c>
      <c r="H289" s="6" t="s">
        <v>1005</v>
      </c>
      <c r="I289" s="6" t="s">
        <v>1005</v>
      </c>
      <c r="J289" s="6" t="s">
        <v>1005</v>
      </c>
      <c r="K289" s="6" t="s">
        <v>18</v>
      </c>
      <c r="L289" s="6" t="s">
        <v>1006</v>
      </c>
      <c r="M289" s="6" t="s">
        <v>299</v>
      </c>
      <c r="N289" s="6" t="s">
        <v>627</v>
      </c>
      <c r="O289" s="6" t="s">
        <v>299</v>
      </c>
      <c r="P289" s="6" t="s">
        <v>1007</v>
      </c>
      <c r="Q289" s="6"/>
      <c r="R289" s="6" t="s">
        <v>1032</v>
      </c>
      <c r="S289" s="6"/>
      <c r="T289" s="6"/>
      <c r="U289" s="23" t="str">
        <f>Data!$B289&amp;" "&amp;Data!$F289</f>
        <v>674 GDP160EF12</v>
      </c>
      <c r="V289" s="23" t="str">
        <f>Data!$U289</f>
        <v>674 GDP160EF12</v>
      </c>
      <c r="W289" s="23" t="str">
        <f>Data!$V289</f>
        <v>674 GDP160EF12</v>
      </c>
      <c r="X289" s="23" t="str">
        <f>Data!$W289</f>
        <v>674 GDP160EF12</v>
      </c>
      <c r="Y289" s="6" t="str">
        <f>CONCATENATE(Data!$C289,"_",Data!$AL289)</f>
        <v>Fam 560_BT</v>
      </c>
      <c r="Z289" s="22" t="str">
        <f t="array" ref="Z289">INDEX(Segment!$C$5:$C$89,MATCH(Data!$Y289,Segment!$B$5:$B$89,0))</f>
        <v>Big Forklift Trucks &gt;16T</v>
      </c>
      <c r="AA289" s="6" t="s">
        <v>630</v>
      </c>
      <c r="AB289" s="6" t="s">
        <v>425</v>
      </c>
      <c r="AC289" s="24" t="s">
        <v>424</v>
      </c>
      <c r="AD289" s="24" t="s">
        <v>424</v>
      </c>
      <c r="AE289" s="6" t="s">
        <v>632</v>
      </c>
      <c r="AF289" s="6">
        <v>0.0</v>
      </c>
      <c r="AG289" s="6">
        <v>288.0</v>
      </c>
      <c r="AH289" s="6">
        <f>COUNTIFS(Data!$B$3:$B$305,Data!$B289)</f>
        <v>1</v>
      </c>
      <c r="AI289" s="6" t="str">
        <f>LEFT(Data!$B289,3)</f>
        <v>674</v>
      </c>
      <c r="AJ289" s="6" t="str">
        <f>IF(Data!$D289="Class 5 BT","BT",
     IF(OR(Data!$J289="Hangcha",Data!$J289="Ruyi",Data!$J289="Maximal",Data!$J289="Shanghai",Data!$J289="Staxx"),"Low",
     "Std"))</f>
        <v>BT</v>
      </c>
      <c r="AK289" s="6"/>
      <c r="AL289" s="6" t="str">
        <f>IF(Data!$AK289&lt;&gt;"",Data!$AK289,Data!$AJ289)</f>
        <v>BT</v>
      </c>
    </row>
    <row r="290" ht="12.0" customHeight="1">
      <c r="A290" s="6" t="s">
        <v>1286</v>
      </c>
      <c r="B290" s="21" t="s">
        <v>336</v>
      </c>
      <c r="C290" s="6" t="s">
        <v>331</v>
      </c>
      <c r="D290" s="22" t="s">
        <v>300</v>
      </c>
      <c r="E290" s="6" t="s">
        <v>634</v>
      </c>
      <c r="F290" s="6" t="s">
        <v>1286</v>
      </c>
      <c r="G290" s="23" t="str">
        <f t="array" ref="G290">INDEX(Family!$B$2:$B$69,MATCH(Data!$C290,Family!$A$2:$A$69,0))</f>
        <v>Reachstacker</v>
      </c>
      <c r="H290" s="6" t="s">
        <v>1226</v>
      </c>
      <c r="I290" s="6" t="s">
        <v>1226</v>
      </c>
      <c r="J290" s="6" t="s">
        <v>1226</v>
      </c>
      <c r="K290" s="6" t="s">
        <v>18</v>
      </c>
      <c r="L290" s="6" t="s">
        <v>1006</v>
      </c>
      <c r="M290" s="6" t="s">
        <v>299</v>
      </c>
      <c r="N290" s="6" t="s">
        <v>627</v>
      </c>
      <c r="O290" s="6" t="s">
        <v>299</v>
      </c>
      <c r="P290" s="6" t="s">
        <v>1007</v>
      </c>
      <c r="Q290" s="6"/>
      <c r="R290" s="6" t="s">
        <v>1208</v>
      </c>
      <c r="S290" s="6"/>
      <c r="T290" s="6"/>
      <c r="U290" s="23" t="str">
        <f>Data!$B290&amp;" "&amp;Data!$F290</f>
        <v>921 RS45-27CH/RS45-31CH</v>
      </c>
      <c r="V290" s="23" t="str">
        <f>Data!$U290</f>
        <v>921 RS45-27CH/RS45-31CH</v>
      </c>
      <c r="W290" s="23" t="str">
        <f>Data!$V290</f>
        <v>921 RS45-27CH/RS45-31CH</v>
      </c>
      <c r="X290" s="23" t="str">
        <f>Data!$W290</f>
        <v>921 RS45-27CH/RS45-31CH</v>
      </c>
      <c r="Y290" s="6" t="str">
        <f>CONCATENATE(Data!$C290,"_",Data!$AL290)</f>
        <v>Fam 575_BT</v>
      </c>
      <c r="Z290" s="22" t="str">
        <f t="array" ref="Z290">INDEX(Segment!$C$5:$C$89,MATCH(Data!$Y290,Segment!$B$5:$B$89,0))</f>
        <v>Port Equipment - Reachstackers</v>
      </c>
      <c r="AA290" s="6" t="s">
        <v>630</v>
      </c>
      <c r="AB290" s="6" t="s">
        <v>429</v>
      </c>
      <c r="AC290" s="24" t="s">
        <v>428</v>
      </c>
      <c r="AD290" s="24" t="s">
        <v>428</v>
      </c>
      <c r="AE290" s="6" t="s">
        <v>632</v>
      </c>
      <c r="AF290" s="6">
        <v>0.0</v>
      </c>
      <c r="AG290" s="6">
        <v>289.0</v>
      </c>
      <c r="AH290" s="6">
        <f>COUNTIFS(Data!$B$3:$B$305,Data!$B290)</f>
        <v>1</v>
      </c>
      <c r="AI290" s="6" t="str">
        <f>LEFT(Data!$B290,3)</f>
        <v>921</v>
      </c>
      <c r="AJ290" s="6" t="str">
        <f>IF(Data!$D290="Class 5 BT","BT",
     IF(OR(Data!$J290="Hangcha",Data!$J290="Ruyi",Data!$J290="Maximal",Data!$J290="Shanghai",Data!$J290="Staxx"),"Low",
     "Std"))</f>
        <v>BT</v>
      </c>
      <c r="AK290" s="6"/>
      <c r="AL290" s="6" t="str">
        <f>IF(Data!$AK290&lt;&gt;"",Data!$AK290,Data!$AJ290)</f>
        <v>BT</v>
      </c>
    </row>
    <row r="291" ht="12.0" customHeight="1">
      <c r="A291" s="6" t="s">
        <v>1174</v>
      </c>
      <c r="B291" s="21" t="s">
        <v>158</v>
      </c>
      <c r="C291" s="6" t="s">
        <v>156</v>
      </c>
      <c r="D291" s="22" t="s">
        <v>150</v>
      </c>
      <c r="E291" s="6" t="s">
        <v>634</v>
      </c>
      <c r="F291" s="6" t="s">
        <v>1174</v>
      </c>
      <c r="G291" s="23" t="str">
        <f t="array" ref="G291">INDEX(Family!$B$2:$B$69,MATCH(Data!$C291,Family!$A$2:$A$69,0))</f>
        <v>1-2 Ton MH LL Walkie</v>
      </c>
      <c r="H291" s="6" t="s">
        <v>710</v>
      </c>
      <c r="I291" s="6" t="s">
        <v>710</v>
      </c>
      <c r="J291" s="6" t="s">
        <v>710</v>
      </c>
      <c r="K291" s="6" t="s">
        <v>18</v>
      </c>
      <c r="L291" s="6" t="s">
        <v>695</v>
      </c>
      <c r="M291" s="6" t="s">
        <v>150</v>
      </c>
      <c r="N291" s="6" t="s">
        <v>627</v>
      </c>
      <c r="O291" s="6" t="s">
        <v>150</v>
      </c>
      <c r="P291" s="6" t="s">
        <v>824</v>
      </c>
      <c r="Q291" s="6"/>
      <c r="R291" s="6" t="s">
        <v>1222</v>
      </c>
      <c r="S291" s="6"/>
      <c r="T291" s="6"/>
      <c r="U291" s="23" t="str">
        <f>Data!$B291&amp;" "&amp;Data!$F291</f>
        <v>418 P2.0</v>
      </c>
      <c r="V291" s="23" t="str">
        <f>Data!$U291</f>
        <v>418 P2.0</v>
      </c>
      <c r="W291" s="23" t="str">
        <f>Data!$V291</f>
        <v>418 P2.0</v>
      </c>
      <c r="X291" s="23" t="str">
        <f>Data!$W291</f>
        <v>418 P2.0</v>
      </c>
      <c r="Y291" s="6" t="str">
        <f>CONCATENATE(Data!$C291,"_",Data!$AL291)</f>
        <v>Fam 310_Std</v>
      </c>
      <c r="Z291" s="22" t="str">
        <f t="array" ref="Z291">INDEX(Segment!$C$5:$C$89,MATCH(Data!$Y291,Segment!$B$5:$B$89,0))</f>
        <v>C3 - Standard and Premium</v>
      </c>
      <c r="AA291" s="6" t="s">
        <v>630</v>
      </c>
      <c r="AB291" s="6" t="s">
        <v>434</v>
      </c>
      <c r="AC291" s="24" t="s">
        <v>433</v>
      </c>
      <c r="AD291" s="24" t="s">
        <v>433</v>
      </c>
      <c r="AE291" s="6" t="s">
        <v>632</v>
      </c>
      <c r="AF291" s="6">
        <v>0.0</v>
      </c>
      <c r="AG291" s="6">
        <v>290.0</v>
      </c>
      <c r="AH291" s="6">
        <f>COUNTIFS(Data!$B$3:$B$305,Data!$B291)</f>
        <v>1</v>
      </c>
      <c r="AI291" s="6" t="str">
        <f>LEFT(Data!$B291,3)</f>
        <v>418</v>
      </c>
      <c r="AJ291" s="6" t="str">
        <f>IF(Data!$D291="Class 5 BT","BT",
     IF(OR(Data!$J291="Hangcha",Data!$J291="Ruyi",Data!$J291="Maximal",Data!$J291="Shanghai",Data!$J291="Staxx"),"Low",
     "Std"))</f>
        <v>Std</v>
      </c>
      <c r="AK291" s="6"/>
      <c r="AL291" s="6" t="str">
        <f>IF(Data!$AK291&lt;&gt;"",Data!$AK291,Data!$AJ291)</f>
        <v>Std</v>
      </c>
    </row>
    <row r="292" ht="12.0" customHeight="1">
      <c r="A292" s="6" t="s">
        <v>1287</v>
      </c>
      <c r="B292" s="21" t="s">
        <v>84</v>
      </c>
      <c r="C292" s="6" t="s">
        <v>83</v>
      </c>
      <c r="D292" s="22" t="s">
        <v>19</v>
      </c>
      <c r="E292" s="6" t="s">
        <v>634</v>
      </c>
      <c r="F292" s="6" t="s">
        <v>1287</v>
      </c>
      <c r="G292" s="23" t="str">
        <f t="array" ref="G292">INDEX(Family!$B$2:$B$69,MATCH(Data!$C292,Family!$A$2:$A$69,0))</f>
        <v>8-9 Ton Elec 4Wh DBB</v>
      </c>
      <c r="H292" s="6" t="s">
        <v>1005</v>
      </c>
      <c r="I292" s="6" t="s">
        <v>1005</v>
      </c>
      <c r="J292" s="6" t="s">
        <v>1005</v>
      </c>
      <c r="K292" s="6" t="s">
        <v>18</v>
      </c>
      <c r="L292" s="6" t="s">
        <v>695</v>
      </c>
      <c r="M292" s="6" t="s">
        <v>19</v>
      </c>
      <c r="N292" s="6" t="s">
        <v>627</v>
      </c>
      <c r="O292" s="6" t="s">
        <v>19</v>
      </c>
      <c r="P292" s="6" t="s">
        <v>628</v>
      </c>
      <c r="Q292" s="6"/>
      <c r="R292" s="6" t="s">
        <v>1288</v>
      </c>
      <c r="S292" s="6"/>
      <c r="T292" s="6"/>
      <c r="U292" s="23" t="str">
        <f>Data!$B292&amp;" "&amp;Data!$F292</f>
        <v>250 J8.0XNSL</v>
      </c>
      <c r="V292" s="23" t="str">
        <f>Data!$U292</f>
        <v>250 J8.0XNSL</v>
      </c>
      <c r="W292" s="23" t="str">
        <f>Data!$V292</f>
        <v>250 J8.0XNSL</v>
      </c>
      <c r="X292" s="23" t="str">
        <f>Data!$W292</f>
        <v>250 J8.0XNSL</v>
      </c>
      <c r="Y292" s="6" t="str">
        <f>CONCATENATE(Data!$C292,"_",Data!$AL292)</f>
        <v>Fam 190_Std</v>
      </c>
      <c r="Z292" s="22" t="str">
        <f t="array" ref="Z292">INDEX(Segment!$C$5:$C$89,MATCH(Data!$Y292,Segment!$B$5:$B$89,0))</f>
        <v>C1 4-9T - Standard and Premium</v>
      </c>
      <c r="AA292" s="6" t="s">
        <v>630</v>
      </c>
      <c r="AB292" s="6" t="s">
        <v>416</v>
      </c>
      <c r="AC292" s="24" t="s">
        <v>415</v>
      </c>
      <c r="AD292" s="24" t="s">
        <v>631</v>
      </c>
      <c r="AE292" s="6" t="s">
        <v>632</v>
      </c>
      <c r="AF292" s="6">
        <v>0.0</v>
      </c>
      <c r="AG292" s="6">
        <v>291.0</v>
      </c>
      <c r="AH292" s="6">
        <f>COUNTIFS(Data!$B$3:$B$305,Data!$B292)</f>
        <v>1</v>
      </c>
      <c r="AI292" s="6" t="str">
        <f>LEFT(Data!$B292,3)</f>
        <v>250</v>
      </c>
      <c r="AJ292" s="6" t="str">
        <f>IF(Data!$D292="Class 5 BT","BT",
     IF(OR(Data!$J292="Hangcha",Data!$J292="Ruyi",Data!$J292="Maximal",Data!$J292="Shanghai",Data!$J292="Staxx"),"Low",
     "Std"))</f>
        <v>Std</v>
      </c>
      <c r="AK292" s="6"/>
      <c r="AL292" s="6" t="str">
        <f>IF(Data!$AK292&lt;&gt;"",Data!$AK292,Data!$AJ292)</f>
        <v>Std</v>
      </c>
    </row>
    <row r="293" ht="12.0" customHeight="1">
      <c r="A293" s="6" t="s">
        <v>1289</v>
      </c>
      <c r="B293" s="21" t="s">
        <v>85</v>
      </c>
      <c r="C293" s="6" t="s">
        <v>83</v>
      </c>
      <c r="D293" s="22" t="s">
        <v>19</v>
      </c>
      <c r="E293" s="6" t="s">
        <v>623</v>
      </c>
      <c r="F293" s="6" t="s">
        <v>1289</v>
      </c>
      <c r="G293" s="23" t="str">
        <f t="array" ref="G293">INDEX(Family!$B$2:$B$69,MATCH(Data!$C293,Family!$A$2:$A$69,0))</f>
        <v>8-9 Ton Elec 4Wh DBB</v>
      </c>
      <c r="H293" s="6" t="s">
        <v>1005</v>
      </c>
      <c r="I293" s="6" t="s">
        <v>1005</v>
      </c>
      <c r="J293" s="6" t="s">
        <v>1005</v>
      </c>
      <c r="K293" s="6" t="s">
        <v>18</v>
      </c>
      <c r="L293" s="6" t="s">
        <v>695</v>
      </c>
      <c r="M293" s="6" t="s">
        <v>19</v>
      </c>
      <c r="N293" s="6" t="s">
        <v>627</v>
      </c>
      <c r="O293" s="6" t="s">
        <v>19</v>
      </c>
      <c r="P293" s="6" t="s">
        <v>628</v>
      </c>
      <c r="Q293" s="6"/>
      <c r="R293" s="6" t="s">
        <v>1288</v>
      </c>
      <c r="S293" s="6"/>
      <c r="T293" s="6"/>
      <c r="U293" s="23" t="str">
        <f>Data!$B293&amp;" "&amp;Data!$F293</f>
        <v>410 ERP70-90VNL </v>
      </c>
      <c r="V293" s="23" t="str">
        <f>Data!$U293</f>
        <v>410 ERP70-90VNL </v>
      </c>
      <c r="W293" s="23" t="str">
        <f>Data!$V293</f>
        <v>410 ERP70-90VNL </v>
      </c>
      <c r="X293" s="23" t="str">
        <f>Data!$W293</f>
        <v>410 ERP70-90VNL </v>
      </c>
      <c r="Y293" s="6" t="str">
        <f>CONCATENATE(Data!$C293,"_",Data!$AL293)</f>
        <v>Fam 190_Std</v>
      </c>
      <c r="Z293" s="22" t="str">
        <f t="array" ref="Z293">INDEX(Segment!$C$5:$C$89,MATCH(Data!$Y293,Segment!$B$5:$B$89,0))</f>
        <v>C1 4-9T - Standard and Premium</v>
      </c>
      <c r="AA293" s="6" t="s">
        <v>630</v>
      </c>
      <c r="AB293" s="6" t="s">
        <v>416</v>
      </c>
      <c r="AC293" s="24" t="s">
        <v>415</v>
      </c>
      <c r="AD293" s="24" t="s">
        <v>631</v>
      </c>
      <c r="AE293" s="6" t="s">
        <v>632</v>
      </c>
      <c r="AF293" s="6">
        <v>0.0</v>
      </c>
      <c r="AG293" s="6">
        <v>292.0</v>
      </c>
      <c r="AH293" s="6">
        <f>COUNTIFS(Data!$B$3:$B$305,Data!$B293)</f>
        <v>1</v>
      </c>
      <c r="AI293" s="6" t="str">
        <f>LEFT(Data!$B293,3)</f>
        <v>410</v>
      </c>
      <c r="AJ293" s="6" t="str">
        <f>IF(Data!$D293="Class 5 BT","BT",
     IF(OR(Data!$J293="Hangcha",Data!$J293="Ruyi",Data!$J293="Maximal",Data!$J293="Shanghai",Data!$J293="Staxx"),"Low",
     "Std"))</f>
        <v>Std</v>
      </c>
      <c r="AK293" s="6"/>
      <c r="AL293" s="6" t="str">
        <f>IF(Data!$AK293&lt;&gt;"",Data!$AK293,Data!$AJ293)</f>
        <v>Std</v>
      </c>
    </row>
    <row r="294" ht="12.0" customHeight="1">
      <c r="A294" s="6" t="s">
        <v>1290</v>
      </c>
      <c r="B294" s="21" t="s">
        <v>107</v>
      </c>
      <c r="C294" s="6" t="s">
        <v>96</v>
      </c>
      <c r="D294" s="22" t="s">
        <v>86</v>
      </c>
      <c r="E294" s="6" t="s">
        <v>623</v>
      </c>
      <c r="F294" s="6" t="s">
        <v>1290</v>
      </c>
      <c r="G294" s="23" t="str">
        <f t="array" ref="G294">INDEX(Family!$B$2:$B$69,MATCH(Data!$C294,Family!$A$2:$A$69,0))</f>
        <v>NA  Small Reach</v>
      </c>
      <c r="H294" s="6" t="s">
        <v>710</v>
      </c>
      <c r="I294" s="6" t="s">
        <v>710</v>
      </c>
      <c r="J294" s="6" t="s">
        <v>710</v>
      </c>
      <c r="K294" s="6" t="s">
        <v>18</v>
      </c>
      <c r="L294" s="6" t="s">
        <v>695</v>
      </c>
      <c r="M294" s="6" t="s">
        <v>86</v>
      </c>
      <c r="N294" s="6" t="s">
        <v>627</v>
      </c>
      <c r="O294" s="6" t="s">
        <v>86</v>
      </c>
      <c r="P294" s="6" t="s">
        <v>742</v>
      </c>
      <c r="Q294" s="6"/>
      <c r="R294" s="6" t="s">
        <v>1227</v>
      </c>
      <c r="S294" s="6"/>
      <c r="T294" s="6"/>
      <c r="U294" s="23" t="str">
        <f>Data!$B294&amp;" "&amp;Data!$F294</f>
        <v>942 MR14E</v>
      </c>
      <c r="V294" s="23" t="str">
        <f>Data!$U294</f>
        <v>942 MR14E</v>
      </c>
      <c r="W294" s="23" t="str">
        <f>Data!$V294</f>
        <v>942 MR14E</v>
      </c>
      <c r="X294" s="23" t="str">
        <f>Data!$W294</f>
        <v>942 MR14E</v>
      </c>
      <c r="Y294" s="6" t="str">
        <f>CONCATENATE(Data!$C294,"_",Data!$AL294)</f>
        <v>Fam 220_Std</v>
      </c>
      <c r="Z294" s="22" t="str">
        <f t="array" ref="Z294">INDEX(Segment!$C$5:$C$89,MATCH(Data!$Y294,Segment!$B$5:$B$89,0))</f>
        <v>C2 - Standard and Premium</v>
      </c>
      <c r="AA294" s="6" t="s">
        <v>630</v>
      </c>
      <c r="AB294" s="6" t="s">
        <v>438</v>
      </c>
      <c r="AC294" s="24" t="s">
        <v>437</v>
      </c>
      <c r="AD294" s="24" t="s">
        <v>437</v>
      </c>
      <c r="AE294" s="6" t="s">
        <v>632</v>
      </c>
      <c r="AF294" s="6">
        <v>0.0</v>
      </c>
      <c r="AG294" s="6">
        <v>293.0</v>
      </c>
      <c r="AH294" s="6">
        <f>COUNTIFS(Data!$B$3:$B$305,Data!$B294)</f>
        <v>1</v>
      </c>
      <c r="AI294" s="6" t="str">
        <f>LEFT(Data!$B294,3)</f>
        <v>942</v>
      </c>
      <c r="AJ294" s="6" t="str">
        <f>IF(Data!$D294="Class 5 BT","BT",
     IF(OR(Data!$J294="Hangcha",Data!$J294="Ruyi",Data!$J294="Maximal",Data!$J294="Shanghai",Data!$J294="Staxx"),"Low",
     "Std"))</f>
        <v>Std</v>
      </c>
      <c r="AK294" s="6"/>
      <c r="AL294" s="6" t="str">
        <f>IF(Data!$AK294&lt;&gt;"",Data!$AK294,Data!$AJ294)</f>
        <v>Std</v>
      </c>
    </row>
    <row r="295" ht="12.0" customHeight="1">
      <c r="A295" s="6" t="s">
        <v>1291</v>
      </c>
      <c r="B295" s="25" t="s">
        <v>108</v>
      </c>
      <c r="C295" s="6" t="s">
        <v>96</v>
      </c>
      <c r="D295" s="22" t="s">
        <v>86</v>
      </c>
      <c r="E295" s="6" t="s">
        <v>623</v>
      </c>
      <c r="F295" s="6" t="s">
        <v>1291</v>
      </c>
      <c r="G295" s="23" t="str">
        <f t="array" ref="G295">INDEX(Family!$B$2:$B$69,MATCH(Data!$C295,Family!$A$2:$A$69,0))</f>
        <v>NA  Small Reach</v>
      </c>
      <c r="H295" s="6" t="s">
        <v>1226</v>
      </c>
      <c r="I295" s="6" t="s">
        <v>1226</v>
      </c>
      <c r="J295" s="6" t="s">
        <v>1226</v>
      </c>
      <c r="K295" s="6" t="s">
        <v>18</v>
      </c>
      <c r="L295" s="6" t="s">
        <v>695</v>
      </c>
      <c r="M295" s="6" t="s">
        <v>86</v>
      </c>
      <c r="N295" s="6" t="s">
        <v>627</v>
      </c>
      <c r="O295" s="6" t="s">
        <v>86</v>
      </c>
      <c r="P295" s="6" t="s">
        <v>742</v>
      </c>
      <c r="Q295" s="6"/>
      <c r="R295" s="6" t="s">
        <v>1227</v>
      </c>
      <c r="S295" s="6"/>
      <c r="T295" s="6"/>
      <c r="U295" s="23" t="str">
        <f>Data!$B295&amp;" "&amp;Data!$F295</f>
        <v>961 MR16</v>
      </c>
      <c r="V295" s="23" t="str">
        <f>Data!$U295</f>
        <v>961 MR16</v>
      </c>
      <c r="W295" s="23" t="str">
        <f>Data!$V295</f>
        <v>961 MR16</v>
      </c>
      <c r="X295" s="23" t="str">
        <f>Data!$W295</f>
        <v>961 MR16</v>
      </c>
      <c r="Y295" s="6" t="str">
        <f>CONCATENATE(Data!$C295,"_",Data!$AL295)</f>
        <v>Fam 220_Std</v>
      </c>
      <c r="Z295" s="22" t="str">
        <f t="array" ref="Z295">INDEX(Segment!$C$5:$C$89,MATCH(Data!$Y295,Segment!$B$5:$B$89,0))</f>
        <v>C2 - Standard and Premium</v>
      </c>
      <c r="AA295" s="6" t="s">
        <v>630</v>
      </c>
      <c r="AB295" s="6" t="s">
        <v>438</v>
      </c>
      <c r="AC295" s="24" t="s">
        <v>437</v>
      </c>
      <c r="AD295" s="24" t="s">
        <v>437</v>
      </c>
      <c r="AE295" s="6" t="s">
        <v>632</v>
      </c>
      <c r="AF295" s="6" t="s">
        <v>1292</v>
      </c>
      <c r="AG295" s="6">
        <v>294.0</v>
      </c>
      <c r="AH295" s="6">
        <f>COUNTIFS(Data!$B$3:$B$305,Data!$B295)</f>
        <v>1</v>
      </c>
      <c r="AI295" s="6" t="str">
        <f>LEFT(Data!$B295,3)</f>
        <v>961</v>
      </c>
      <c r="AJ295" s="6" t="str">
        <f>IF(Data!$D295="Class 5 BT","BT",
     IF(OR(Data!$J295="Hangcha",Data!$J295="Ruyi",Data!$J295="Maximal",Data!$J295="Shanghai",Data!$J295="Staxx"),"Low",
     "Std"))</f>
        <v>Low</v>
      </c>
      <c r="AK295" s="28" t="s">
        <v>1229</v>
      </c>
      <c r="AL295" s="6" t="str">
        <f>IF(Data!$AK295&lt;&gt;"",Data!$AK295,Data!$AJ295)</f>
        <v>Std</v>
      </c>
    </row>
    <row r="296" ht="12.0" customHeight="1">
      <c r="A296" s="6" t="s">
        <v>1293</v>
      </c>
      <c r="B296" s="21" t="s">
        <v>217</v>
      </c>
      <c r="C296" s="6" t="s">
        <v>216</v>
      </c>
      <c r="D296" s="22" t="s">
        <v>150</v>
      </c>
      <c r="E296" s="6" t="s">
        <v>634</v>
      </c>
      <c r="F296" s="6" t="s">
        <v>1293</v>
      </c>
      <c r="G296" s="23" t="str">
        <f t="array" ref="G296">INDEX(Family!$B$2:$B$69,MATCH(Data!$C296,Family!$A$2:$A$69,0))</f>
        <v>2-3 Ton MH LL Rider</v>
      </c>
      <c r="H296" s="6" t="s">
        <v>1226</v>
      </c>
      <c r="I296" s="6" t="s">
        <v>1226</v>
      </c>
      <c r="J296" s="6" t="s">
        <v>1226</v>
      </c>
      <c r="K296" s="6" t="s">
        <v>18</v>
      </c>
      <c r="L296" s="6" t="s">
        <v>695</v>
      </c>
      <c r="M296" s="6" t="s">
        <v>150</v>
      </c>
      <c r="N296" s="6" t="s">
        <v>627</v>
      </c>
      <c r="O296" s="6" t="s">
        <v>150</v>
      </c>
      <c r="P296" s="6" t="s">
        <v>824</v>
      </c>
      <c r="Q296" s="6" t="s">
        <v>1293</v>
      </c>
      <c r="R296" s="6" t="s">
        <v>899</v>
      </c>
      <c r="S296" s="6"/>
      <c r="T296" s="6"/>
      <c r="U296" s="23" t="str">
        <f>Data!$B296&amp;" "&amp;Data!$F296</f>
        <v>3D9 P2.0-3.0S</v>
      </c>
      <c r="V296" s="23" t="str">
        <f>Data!$U296</f>
        <v>3D9 P2.0-3.0S</v>
      </c>
      <c r="W296" s="23" t="str">
        <f>Data!$V296</f>
        <v>3D9 P2.0-3.0S</v>
      </c>
      <c r="X296" s="23" t="str">
        <f>Data!$W296</f>
        <v>3D9 P2.0-3.0S</v>
      </c>
      <c r="Y296" s="6" t="str">
        <f>CONCATENATE(Data!$C296,"_",Data!$AL296)</f>
        <v>Fam 340_Std</v>
      </c>
      <c r="Z296" s="22" t="str">
        <f t="array" ref="Z296">INDEX(Segment!$C$5:$C$89,MATCH(Data!$Y296,Segment!$B$5:$B$89,0))</f>
        <v>C3 - Standard and Premium</v>
      </c>
      <c r="AA296" s="6" t="s">
        <v>630</v>
      </c>
      <c r="AB296" s="6" t="s">
        <v>434</v>
      </c>
      <c r="AC296" s="24" t="s">
        <v>433</v>
      </c>
      <c r="AD296" s="24" t="s">
        <v>433</v>
      </c>
      <c r="AE296" s="6" t="s">
        <v>632</v>
      </c>
      <c r="AF296" s="6" t="s">
        <v>1292</v>
      </c>
      <c r="AG296" s="6">
        <v>295.0</v>
      </c>
      <c r="AH296" s="6">
        <f>COUNTIFS(Data!$B$3:$B$305,Data!$B296)</f>
        <v>1</v>
      </c>
      <c r="AI296" s="6" t="str">
        <f>LEFT(Data!$B296,3)</f>
        <v>3D9</v>
      </c>
      <c r="AJ296" s="6" t="str">
        <f>IF(Data!$D296="Class 5 BT","BT",
     IF(OR(Data!$J296="Hangcha",Data!$J296="Ruyi",Data!$J296="Maximal",Data!$J296="Shanghai",Data!$J296="Staxx"),"Low",
     "Std"))</f>
        <v>Low</v>
      </c>
      <c r="AK296" s="28" t="s">
        <v>1229</v>
      </c>
      <c r="AL296" s="6" t="str">
        <f>IF(Data!$AK296&lt;&gt;"",Data!$AK296,Data!$AJ296)</f>
        <v>Std</v>
      </c>
    </row>
    <row r="297" ht="12.0" customHeight="1">
      <c r="A297" s="6" t="s">
        <v>1294</v>
      </c>
      <c r="B297" s="21" t="s">
        <v>222</v>
      </c>
      <c r="C297" s="6" t="s">
        <v>216</v>
      </c>
      <c r="D297" s="22" t="s">
        <v>150</v>
      </c>
      <c r="E297" s="6" t="s">
        <v>623</v>
      </c>
      <c r="F297" s="6" t="s">
        <v>1294</v>
      </c>
      <c r="G297" s="23" t="str">
        <f t="array" ref="G297">INDEX(Family!$B$2:$B$69,MATCH(Data!$C297,Family!$A$2:$A$69,0))</f>
        <v>2-3 Ton MH LL Rider</v>
      </c>
      <c r="H297" s="6" t="s">
        <v>1226</v>
      </c>
      <c r="I297" s="6" t="s">
        <v>1226</v>
      </c>
      <c r="J297" s="6" t="s">
        <v>1226</v>
      </c>
      <c r="K297" s="6" t="s">
        <v>18</v>
      </c>
      <c r="L297" s="6" t="s">
        <v>695</v>
      </c>
      <c r="M297" s="6" t="s">
        <v>150</v>
      </c>
      <c r="N297" s="6" t="s">
        <v>627</v>
      </c>
      <c r="O297" s="6" t="s">
        <v>150</v>
      </c>
      <c r="P297" s="6" t="s">
        <v>824</v>
      </c>
      <c r="Q297" s="6" t="s">
        <v>1294</v>
      </c>
      <c r="R297" s="6" t="s">
        <v>899</v>
      </c>
      <c r="S297" s="6"/>
      <c r="T297" s="6"/>
      <c r="U297" s="23" t="str">
        <f>Data!$B297&amp;" "&amp;Data!$F297</f>
        <v>7T9 MP20-30X</v>
      </c>
      <c r="V297" s="23" t="str">
        <f>Data!$U297</f>
        <v>7T9 MP20-30X</v>
      </c>
      <c r="W297" s="23" t="str">
        <f>Data!$V297</f>
        <v>7T9 MP20-30X</v>
      </c>
      <c r="X297" s="23" t="str">
        <f>Data!$W297</f>
        <v>7T9 MP20-30X</v>
      </c>
      <c r="Y297" s="6" t="str">
        <f>CONCATENATE(Data!$C297,"_",Data!$AL297)</f>
        <v>Fam 340_Std</v>
      </c>
      <c r="Z297" s="22" t="str">
        <f t="array" ref="Z297">INDEX(Segment!$C$5:$C$89,MATCH(Data!$Y297,Segment!$B$5:$B$89,0))</f>
        <v>C3 - Standard and Premium</v>
      </c>
      <c r="AA297" s="6" t="s">
        <v>630</v>
      </c>
      <c r="AB297" s="6" t="s">
        <v>434</v>
      </c>
      <c r="AC297" s="24" t="s">
        <v>433</v>
      </c>
      <c r="AD297" s="24" t="s">
        <v>433</v>
      </c>
      <c r="AE297" s="6" t="s">
        <v>632</v>
      </c>
      <c r="AF297" s="6" t="s">
        <v>1292</v>
      </c>
      <c r="AG297" s="6">
        <v>296.0</v>
      </c>
      <c r="AH297" s="6">
        <f>COUNTIFS(Data!$B$3:$B$305,Data!$B297)</f>
        <v>1</v>
      </c>
      <c r="AI297" s="6" t="str">
        <f>LEFT(Data!$B297,3)</f>
        <v>7T9</v>
      </c>
      <c r="AJ297" s="6" t="str">
        <f>IF(Data!$D297="Class 5 BT","BT",
     IF(OR(Data!$J297="Hangcha",Data!$J297="Ruyi",Data!$J297="Maximal",Data!$J297="Shanghai",Data!$J297="Staxx"),"Low",
     "Std"))</f>
        <v>Low</v>
      </c>
      <c r="AK297" s="28" t="s">
        <v>1229</v>
      </c>
      <c r="AL297" s="6" t="str">
        <f>IF(Data!$AK297&lt;&gt;"",Data!$AK297,Data!$AJ297)</f>
        <v>Std</v>
      </c>
    </row>
    <row r="298" ht="12.0" customHeight="1">
      <c r="A298" s="6" t="s">
        <v>1295</v>
      </c>
      <c r="B298" s="21" t="s">
        <v>368</v>
      </c>
      <c r="C298" s="7" t="s">
        <v>365</v>
      </c>
      <c r="D298" s="22" t="s">
        <v>340</v>
      </c>
      <c r="E298" s="6" t="s">
        <v>634</v>
      </c>
      <c r="F298" s="6" t="s">
        <v>1295</v>
      </c>
      <c r="G298" s="23" t="str">
        <f t="array" ref="G298">INDEX(Family!$B$2:$B$69,MATCH(Data!$C298,Family!$A$2:$A$69,0))</f>
        <v>2-3 Ton ICE Pneu - LCT</v>
      </c>
      <c r="H298" s="6" t="s">
        <v>1226</v>
      </c>
      <c r="I298" s="6" t="s">
        <v>1226</v>
      </c>
      <c r="J298" s="6" t="s">
        <v>1226</v>
      </c>
      <c r="K298" s="6" t="s">
        <v>18</v>
      </c>
      <c r="L298" s="6" t="s">
        <v>626</v>
      </c>
      <c r="M298" s="6" t="s">
        <v>299</v>
      </c>
      <c r="N298" s="6" t="s">
        <v>627</v>
      </c>
      <c r="O298" s="6" t="s">
        <v>299</v>
      </c>
      <c r="P298" s="6" t="s">
        <v>1007</v>
      </c>
      <c r="Q298" s="6"/>
      <c r="R298" s="6" t="s">
        <v>1279</v>
      </c>
      <c r="S298" s="6"/>
      <c r="T298" s="6"/>
      <c r="U298" s="23" t="str">
        <f>Data!$B298&amp;" "&amp;Data!$F298</f>
        <v>3B4 F1.8-3.5UT4</v>
      </c>
      <c r="V298" s="23" t="str">
        <f>Data!$U298</f>
        <v>3B4 F1.8-3.5UT4</v>
      </c>
      <c r="W298" s="23" t="str">
        <f>Data!$V298</f>
        <v>3B4 F1.8-3.5UT4</v>
      </c>
      <c r="X298" s="23" t="str">
        <f>Data!$W298</f>
        <v>3B4 F1.8-3.5UT4</v>
      </c>
      <c r="Y298" s="6" t="str">
        <f>CONCATENATE(Data!$C298,"_",Data!$AL298)</f>
        <v>Fam 537_Low</v>
      </c>
      <c r="Z298" s="22" t="str">
        <f t="array" ref="Z298">INDEX(Segment!$C$5:$C$89,MATCH(Data!$Y298,Segment!$B$5:$B$89,0))</f>
        <v>C5 1-3.5T - Low Intensity</v>
      </c>
      <c r="AA298" s="6" t="s">
        <v>630</v>
      </c>
      <c r="AB298" s="6" t="s">
        <v>416</v>
      </c>
      <c r="AC298" s="24" t="s">
        <v>415</v>
      </c>
      <c r="AD298" s="24" t="s">
        <v>631</v>
      </c>
      <c r="AE298" s="6" t="s">
        <v>632</v>
      </c>
      <c r="AF298" s="29" t="s">
        <v>1296</v>
      </c>
      <c r="AG298" s="6">
        <v>297.0</v>
      </c>
      <c r="AH298" s="6">
        <f>COUNTIFS(Data!$B$3:$B$305,Data!$B298)</f>
        <v>1</v>
      </c>
      <c r="AI298" s="6" t="str">
        <f>LEFT(Data!$B298,3)</f>
        <v>3B4</v>
      </c>
      <c r="AJ298" s="6" t="str">
        <f>IF(Data!$D298="Class 5 BT","BT",
     IF(OR(Data!$J298="Hangcha",Data!$J298="Ruyi",Data!$J298="Maximal",Data!$J298="Shanghai",Data!$J298="Staxx"),"Low",
     "Std"))</f>
        <v>Low</v>
      </c>
      <c r="AK298" s="6"/>
      <c r="AL298" s="6" t="str">
        <f>IF(Data!$AK298&lt;&gt;"",Data!$AK298,Data!$AJ298)</f>
        <v>Low</v>
      </c>
    </row>
    <row r="299" ht="12.0" customHeight="1">
      <c r="A299" s="6" t="s">
        <v>1297</v>
      </c>
      <c r="B299" s="21" t="s">
        <v>374</v>
      </c>
      <c r="C299" s="7" t="s">
        <v>365</v>
      </c>
      <c r="D299" s="22" t="s">
        <v>340</v>
      </c>
      <c r="E299" s="6" t="s">
        <v>623</v>
      </c>
      <c r="F299" s="6" t="s">
        <v>1297</v>
      </c>
      <c r="G299" s="23" t="str">
        <f t="array" ref="G299">INDEX(Family!$B$2:$B$69,MATCH(Data!$C299,Family!$A$2:$A$69,0))</f>
        <v>2-3 Ton ICE Pneu - LCT</v>
      </c>
      <c r="H299" s="6" t="s">
        <v>1226</v>
      </c>
      <c r="I299" s="6" t="s">
        <v>1226</v>
      </c>
      <c r="J299" s="6" t="s">
        <v>1226</v>
      </c>
      <c r="K299" s="6" t="s">
        <v>18</v>
      </c>
      <c r="L299" s="6" t="s">
        <v>626</v>
      </c>
      <c r="M299" s="6" t="s">
        <v>299</v>
      </c>
      <c r="N299" s="6" t="s">
        <v>627</v>
      </c>
      <c r="O299" s="6" t="s">
        <v>299</v>
      </c>
      <c r="P299" s="6" t="s">
        <v>1007</v>
      </c>
      <c r="Q299" s="6"/>
      <c r="R299" s="6" t="s">
        <v>1279</v>
      </c>
      <c r="S299" s="6"/>
      <c r="T299" s="6"/>
      <c r="U299" s="23" t="str">
        <f>Data!$B299&amp;" "&amp;Data!$F299</f>
        <v>7S0 KDP18-35UX4</v>
      </c>
      <c r="V299" s="23" t="str">
        <f>Data!$U299</f>
        <v>7S0 KDP18-35UX4</v>
      </c>
      <c r="W299" s="23" t="str">
        <f>Data!$V299</f>
        <v>7S0 KDP18-35UX4</v>
      </c>
      <c r="X299" s="23" t="str">
        <f>Data!$W299</f>
        <v>7S0 KDP18-35UX4</v>
      </c>
      <c r="Y299" s="6" t="str">
        <f>CONCATENATE(Data!$C299,"_",Data!$AL299)</f>
        <v>Fam 537_Low</v>
      </c>
      <c r="Z299" s="22" t="str">
        <f t="array" ref="Z299">INDEX(Segment!$C$5:$C$89,MATCH(Data!$Y299,Segment!$B$5:$B$89,0))</f>
        <v>C5 1-3.5T - Low Intensity</v>
      </c>
      <c r="AA299" s="6" t="s">
        <v>630</v>
      </c>
      <c r="AB299" s="6" t="s">
        <v>416</v>
      </c>
      <c r="AC299" s="24" t="s">
        <v>415</v>
      </c>
      <c r="AD299" s="24" t="s">
        <v>631</v>
      </c>
      <c r="AE299" s="6" t="s">
        <v>632</v>
      </c>
      <c r="AF299" s="29" t="s">
        <v>1296</v>
      </c>
      <c r="AG299" s="6">
        <v>298.0</v>
      </c>
      <c r="AH299" s="6">
        <f>COUNTIFS(Data!$B$3:$B$305,Data!$B299)</f>
        <v>1</v>
      </c>
      <c r="AI299" s="6" t="str">
        <f>LEFT(Data!$B299,3)</f>
        <v>7S0</v>
      </c>
      <c r="AJ299" s="6" t="str">
        <f>IF(Data!$D299="Class 5 BT","BT",
     IF(OR(Data!$J299="Hangcha",Data!$J299="Ruyi",Data!$J299="Maximal",Data!$J299="Shanghai",Data!$J299="Staxx"),"Low",
     "Std"))</f>
        <v>Low</v>
      </c>
      <c r="AK299" s="6"/>
      <c r="AL299" s="6" t="str">
        <f>IF(Data!$AK299&lt;&gt;"",Data!$AK299,Data!$AJ299)</f>
        <v>Low</v>
      </c>
    </row>
    <row r="300" ht="12.0" customHeight="1">
      <c r="A300" s="6" t="s">
        <v>1298</v>
      </c>
      <c r="B300" s="21" t="s">
        <v>357</v>
      </c>
      <c r="C300" s="6" t="s">
        <v>350</v>
      </c>
      <c r="D300" s="22" t="s">
        <v>340</v>
      </c>
      <c r="E300" s="6" t="s">
        <v>634</v>
      </c>
      <c r="F300" s="6" t="s">
        <v>1298</v>
      </c>
      <c r="G300" s="23" t="str">
        <f t="array" ref="G300">INDEX(Family!$B$2:$B$69,MATCH(Data!$C300,Family!$A$2:$A$69,0))</f>
        <v>2-3 Ton ICE Pneu</v>
      </c>
      <c r="H300" s="6" t="s">
        <v>1226</v>
      </c>
      <c r="I300" s="6" t="s">
        <v>1226</v>
      </c>
      <c r="J300" s="6" t="s">
        <v>1226</v>
      </c>
      <c r="K300" s="6" t="s">
        <v>18</v>
      </c>
      <c r="L300" s="6" t="s">
        <v>626</v>
      </c>
      <c r="M300" s="6" t="s">
        <v>299</v>
      </c>
      <c r="N300" s="6" t="s">
        <v>627</v>
      </c>
      <c r="O300" s="6" t="s">
        <v>299</v>
      </c>
      <c r="P300" s="6" t="s">
        <v>1007</v>
      </c>
      <c r="Q300" s="6"/>
      <c r="R300" s="6" t="s">
        <v>1090</v>
      </c>
      <c r="S300" s="6"/>
      <c r="T300" s="6"/>
      <c r="U300" s="23" t="str">
        <f>Data!$B300&amp;" "&amp;Data!$F300</f>
        <v>177a H2.0-3.5A</v>
      </c>
      <c r="V300" s="23" t="str">
        <f>Data!$U300</f>
        <v>177a H2.0-3.5A</v>
      </c>
      <c r="W300" s="23" t="str">
        <f>Data!$V300</f>
        <v>177a H2.0-3.5A</v>
      </c>
      <c r="X300" s="23" t="str">
        <f>Data!$W300</f>
        <v>177a H2.0-3.5A</v>
      </c>
      <c r="Y300" s="6" t="str">
        <f>CONCATENATE(Data!$C300,"_",Data!$AL300)</f>
        <v>Fam 535_Std</v>
      </c>
      <c r="Z300" s="22" t="str">
        <f t="array" ref="Z300">INDEX(Segment!$C$5:$C$89,MATCH(Data!$Y300,Segment!$B$5:$B$89,0))</f>
        <v>C5 1-3.5T - Standard and Premium</v>
      </c>
      <c r="AA300" s="6" t="s">
        <v>630</v>
      </c>
      <c r="AB300" s="6" t="s">
        <v>416</v>
      </c>
      <c r="AC300" s="24" t="s">
        <v>415</v>
      </c>
      <c r="AD300" s="24" t="s">
        <v>631</v>
      </c>
      <c r="AE300" s="6" t="s">
        <v>632</v>
      </c>
      <c r="AF300" s="26" t="s">
        <v>1299</v>
      </c>
      <c r="AG300" s="6">
        <v>299.0</v>
      </c>
      <c r="AH300" s="6">
        <f>COUNTIFS(Data!$B$3:$B$305,Data!$B300)</f>
        <v>1</v>
      </c>
      <c r="AI300" s="6" t="str">
        <f>LEFT(Data!$B300,3)</f>
        <v>177</v>
      </c>
      <c r="AJ300" s="6" t="str">
        <f>IF(Data!$D300="Class 5 BT","BT",
     IF(OR(Data!$J300="Hangcha",Data!$J300="Ruyi",Data!$J300="Maximal",Data!$J300="Shanghai",Data!$J300="Staxx"),"Low",
     "Std"))</f>
        <v>Low</v>
      </c>
      <c r="AK300" s="28" t="s">
        <v>1229</v>
      </c>
      <c r="AL300" s="6" t="str">
        <f>IF(Data!$AK300&lt;&gt;"",Data!$AK300,Data!$AJ300)</f>
        <v>Std</v>
      </c>
    </row>
    <row r="301" ht="12.0" customHeight="1">
      <c r="A301" s="6" t="s">
        <v>1300</v>
      </c>
      <c r="B301" s="21" t="s">
        <v>360</v>
      </c>
      <c r="C301" s="6" t="s">
        <v>350</v>
      </c>
      <c r="D301" s="22" t="s">
        <v>340</v>
      </c>
      <c r="E301" s="6" t="s">
        <v>623</v>
      </c>
      <c r="F301" s="6" t="s">
        <v>1300</v>
      </c>
      <c r="G301" s="23" t="str">
        <f t="array" ref="G301">INDEX(Family!$B$2:$B$69,MATCH(Data!$C301,Family!$A$2:$A$69,0))</f>
        <v>2-3 Ton ICE Pneu</v>
      </c>
      <c r="H301" s="6" t="s">
        <v>1226</v>
      </c>
      <c r="I301" s="6" t="s">
        <v>1226</v>
      </c>
      <c r="J301" s="6" t="s">
        <v>1226</v>
      </c>
      <c r="K301" s="6" t="s">
        <v>18</v>
      </c>
      <c r="L301" s="6" t="s">
        <v>626</v>
      </c>
      <c r="M301" s="6" t="s">
        <v>299</v>
      </c>
      <c r="N301" s="6" t="s">
        <v>627</v>
      </c>
      <c r="O301" s="6" t="s">
        <v>299</v>
      </c>
      <c r="P301" s="6" t="s">
        <v>1007</v>
      </c>
      <c r="Q301" s="6"/>
      <c r="R301" s="6" t="s">
        <v>1090</v>
      </c>
      <c r="S301" s="6"/>
      <c r="T301" s="6"/>
      <c r="U301" s="23" t="str">
        <f>Data!$B301&amp;" "&amp;Data!$F301</f>
        <v>875a GP2.0-3.5N</v>
      </c>
      <c r="V301" s="23" t="str">
        <f>Data!$U301</f>
        <v>875a GP2.0-3.5N</v>
      </c>
      <c r="W301" s="23" t="str">
        <f>Data!$V301</f>
        <v>875a GP2.0-3.5N</v>
      </c>
      <c r="X301" s="23" t="str">
        <f>Data!$W301</f>
        <v>875a GP2.0-3.5N</v>
      </c>
      <c r="Y301" s="6" t="str">
        <f>CONCATENATE(Data!$C301,"_",Data!$AL301)</f>
        <v>Fam 535_Std</v>
      </c>
      <c r="Z301" s="22" t="str">
        <f t="array" ref="Z301">INDEX(Segment!$C$5:$C$89,MATCH(Data!$Y301,Segment!$B$5:$B$89,0))</f>
        <v>C5 1-3.5T - Standard and Premium</v>
      </c>
      <c r="AA301" s="6" t="s">
        <v>630</v>
      </c>
      <c r="AB301" s="6" t="s">
        <v>416</v>
      </c>
      <c r="AC301" s="24" t="s">
        <v>415</v>
      </c>
      <c r="AD301" s="24" t="s">
        <v>631</v>
      </c>
      <c r="AE301" s="6" t="s">
        <v>632</v>
      </c>
      <c r="AF301" s="26" t="s">
        <v>1299</v>
      </c>
      <c r="AG301" s="6">
        <v>300.0</v>
      </c>
      <c r="AH301" s="6">
        <f>COUNTIFS(Data!$B$3:$B$305,Data!$B301)</f>
        <v>1</v>
      </c>
      <c r="AI301" s="6" t="str">
        <f>LEFT(Data!$B301,3)</f>
        <v>875</v>
      </c>
      <c r="AJ301" s="6" t="str">
        <f>IF(Data!$D301="Class 5 BT","BT",
     IF(OR(Data!$J301="Hangcha",Data!$J301="Ruyi",Data!$J301="Maximal",Data!$J301="Shanghai",Data!$J301="Staxx"),"Low",
     "Std"))</f>
        <v>Low</v>
      </c>
      <c r="AK301" s="28" t="s">
        <v>1229</v>
      </c>
      <c r="AL301" s="6" t="str">
        <f>IF(Data!$AK301&lt;&gt;"",Data!$AK301,Data!$AJ301)</f>
        <v>Std</v>
      </c>
    </row>
    <row r="302" ht="12.0" customHeight="1">
      <c r="A302" s="30" t="s">
        <v>1301</v>
      </c>
      <c r="B302" s="31" t="s">
        <v>67</v>
      </c>
      <c r="C302" s="30" t="s">
        <v>63</v>
      </c>
      <c r="D302" s="32" t="s">
        <v>19</v>
      </c>
      <c r="E302" s="30" t="s">
        <v>634</v>
      </c>
      <c r="F302" s="30" t="s">
        <v>1301</v>
      </c>
      <c r="G302" s="23" t="str">
        <f t="array" ref="G302">INDEX(Family!$B$2:$B$69,MATCH(Data!$C302,Family!$A$2:$A$69,0))</f>
        <v>1-2 Ton Electric DBB</v>
      </c>
      <c r="H302" s="30" t="s">
        <v>636</v>
      </c>
      <c r="I302" s="30" t="s">
        <v>636</v>
      </c>
      <c r="J302" s="30" t="s">
        <v>636</v>
      </c>
      <c r="K302" s="30" t="s">
        <v>18</v>
      </c>
      <c r="L302" s="30" t="s">
        <v>626</v>
      </c>
      <c r="M302" s="30" t="s">
        <v>19</v>
      </c>
      <c r="N302" s="30" t="s">
        <v>627</v>
      </c>
      <c r="O302" s="30" t="s">
        <v>19</v>
      </c>
      <c r="P302" s="30"/>
      <c r="Q302" s="30"/>
      <c r="R302" s="30"/>
      <c r="S302" s="30"/>
      <c r="T302" s="30"/>
      <c r="U302" s="33" t="str">
        <f>Data!$B302&amp;" "&amp;Data!$F302</f>
        <v>935a J30-40XN</v>
      </c>
      <c r="V302" s="33" t="str">
        <f>Data!$U302</f>
        <v>935a J30-40XN</v>
      </c>
      <c r="W302" s="33" t="str">
        <f>Data!$V302</f>
        <v>935a J30-40XN</v>
      </c>
      <c r="X302" s="33" t="str">
        <f>Data!$W302</f>
        <v>935a J30-40XN</v>
      </c>
      <c r="Y302" s="6" t="str">
        <f>CONCATENATE(Data!$C302,"_",Data!$AL302)</f>
        <v>Fam 175_Std</v>
      </c>
      <c r="Z302" s="32" t="str">
        <f t="array" ref="Z302">INDEX(Segment!$C$5:$C$89,MATCH(Data!$Y302,Segment!$B$5:$B$89,0))</f>
        <v>C1 1-3.5T - Standard and Premium</v>
      </c>
      <c r="AA302" s="30" t="s">
        <v>630</v>
      </c>
      <c r="AB302" s="30" t="s">
        <v>416</v>
      </c>
      <c r="AC302" s="34" t="s">
        <v>415</v>
      </c>
      <c r="AD302" s="34" t="s">
        <v>631</v>
      </c>
      <c r="AE302" s="30" t="s">
        <v>632</v>
      </c>
      <c r="AF302" s="30" t="s">
        <v>1302</v>
      </c>
      <c r="AG302" s="30">
        <v>301.0</v>
      </c>
      <c r="AH302" s="30">
        <f>COUNTIFS(Data!$B$3:$B$305,Data!$B302)</f>
        <v>1</v>
      </c>
      <c r="AI302" s="30" t="str">
        <f>LEFT(Data!$B302,3)</f>
        <v>935</v>
      </c>
      <c r="AJ302" s="6" t="str">
        <f>IF(Data!$D302="Class 5 BT","BT",
     IF(OR(Data!$J302="Hangcha",Data!$J302="Ruyi",Data!$J302="Maximal",Data!$J302="Shanghai",Data!$J302="Staxx"),"Low",
     "Std"))</f>
        <v>Std</v>
      </c>
      <c r="AK302" s="6"/>
      <c r="AL302" s="6" t="str">
        <f>IF(Data!$AK302&lt;&gt;"",Data!$AK302,Data!$AJ302)</f>
        <v>Std</v>
      </c>
    </row>
    <row r="303" ht="12.0" customHeight="1">
      <c r="A303" s="30" t="s">
        <v>1303</v>
      </c>
      <c r="B303" s="31" t="s">
        <v>69</v>
      </c>
      <c r="C303" s="30" t="s">
        <v>63</v>
      </c>
      <c r="D303" s="32" t="s">
        <v>19</v>
      </c>
      <c r="E303" s="30" t="s">
        <v>623</v>
      </c>
      <c r="F303" s="30" t="s">
        <v>1303</v>
      </c>
      <c r="G303" s="23" t="str">
        <f t="array" ref="G303">INDEX(Family!$B$2:$B$69,MATCH(Data!$C303,Family!$A$2:$A$69,0))</f>
        <v>1-2 Ton Electric DBB</v>
      </c>
      <c r="H303" s="30" t="s">
        <v>636</v>
      </c>
      <c r="I303" s="30" t="s">
        <v>636</v>
      </c>
      <c r="J303" s="30" t="s">
        <v>636</v>
      </c>
      <c r="K303" s="30" t="s">
        <v>18</v>
      </c>
      <c r="L303" s="30" t="s">
        <v>626</v>
      </c>
      <c r="M303" s="30" t="s">
        <v>19</v>
      </c>
      <c r="N303" s="30" t="s">
        <v>627</v>
      </c>
      <c r="O303" s="30" t="s">
        <v>19</v>
      </c>
      <c r="P303" s="30"/>
      <c r="Q303" s="30"/>
      <c r="R303" s="30"/>
      <c r="S303" s="30"/>
      <c r="T303" s="30"/>
      <c r="U303" s="33" t="str">
        <f>Data!$B303&amp;" "&amp;Data!$F303</f>
        <v>955a ERP030-040VF</v>
      </c>
      <c r="V303" s="33" t="str">
        <f>Data!$U303</f>
        <v>955a ERP030-040VF</v>
      </c>
      <c r="W303" s="33" t="str">
        <f>Data!$V303</f>
        <v>955a ERP030-040VF</v>
      </c>
      <c r="X303" s="33" t="str">
        <f>Data!$W303</f>
        <v>955a ERP030-040VF</v>
      </c>
      <c r="Y303" s="6" t="str">
        <f>CONCATENATE(Data!$C303,"_",Data!$AL303)</f>
        <v>Fam 175_Std</v>
      </c>
      <c r="Z303" s="32" t="str">
        <f t="array" ref="Z303">INDEX(Segment!$C$5:$C$89,MATCH(Data!$Y303,Segment!$B$5:$B$89,0))</f>
        <v>C1 1-3.5T - Standard and Premium</v>
      </c>
      <c r="AA303" s="30" t="s">
        <v>630</v>
      </c>
      <c r="AB303" s="30" t="s">
        <v>416</v>
      </c>
      <c r="AC303" s="34" t="s">
        <v>415</v>
      </c>
      <c r="AD303" s="34" t="s">
        <v>631</v>
      </c>
      <c r="AE303" s="30" t="s">
        <v>632</v>
      </c>
      <c r="AF303" s="30" t="s">
        <v>1302</v>
      </c>
      <c r="AG303" s="30">
        <v>302.0</v>
      </c>
      <c r="AH303" s="30">
        <f>COUNTIFS(Data!$B$3:$B$305,Data!$B303)</f>
        <v>1</v>
      </c>
      <c r="AI303" s="30" t="str">
        <f>LEFT(Data!$B303,3)</f>
        <v>955</v>
      </c>
      <c r="AJ303" s="6" t="str">
        <f>IF(Data!$D303="Class 5 BT","BT",
     IF(OR(Data!$J303="Hangcha",Data!$J303="Ruyi",Data!$J303="Maximal",Data!$J303="Shanghai",Data!$J303="Staxx"),"Low",
     "Std"))</f>
        <v>Std</v>
      </c>
      <c r="AK303" s="6"/>
      <c r="AL303" s="6" t="str">
        <f>IF(Data!$AK303&lt;&gt;"",Data!$AK303,Data!$AJ303)</f>
        <v>Std</v>
      </c>
    </row>
    <row r="304" ht="12.0" customHeight="1">
      <c r="A304" s="30" t="s">
        <v>1304</v>
      </c>
      <c r="B304" s="31" t="s">
        <v>52</v>
      </c>
      <c r="C304" s="30" t="s">
        <v>50</v>
      </c>
      <c r="D304" s="32" t="s">
        <v>19</v>
      </c>
      <c r="E304" s="30" t="s">
        <v>634</v>
      </c>
      <c r="F304" s="30" t="s">
        <v>694</v>
      </c>
      <c r="G304" s="23" t="str">
        <f t="array" ref="G304">INDEX(Family!$B$2:$B$69,MATCH(Data!$C304,Family!$A$2:$A$69,0))</f>
        <v>1-2 Ton 3 Wheel FWD</v>
      </c>
      <c r="H304" s="30" t="s">
        <v>636</v>
      </c>
      <c r="I304" s="30" t="s">
        <v>636</v>
      </c>
      <c r="J304" s="30" t="s">
        <v>636</v>
      </c>
      <c r="K304" s="30" t="s">
        <v>18</v>
      </c>
      <c r="L304" s="30" t="s">
        <v>695</v>
      </c>
      <c r="M304" s="30" t="s">
        <v>19</v>
      </c>
      <c r="N304" s="30" t="s">
        <v>627</v>
      </c>
      <c r="O304" s="30" t="s">
        <v>19</v>
      </c>
      <c r="P304" s="30"/>
      <c r="Q304" s="30"/>
      <c r="R304" s="30"/>
      <c r="S304" s="30"/>
      <c r="T304" s="30"/>
      <c r="U304" s="33" t="str">
        <f>Data!$B304&amp;" "&amp;Data!$F304</f>
        <v>160a J30-40ZT</v>
      </c>
      <c r="V304" s="33" t="str">
        <f>Data!$U304</f>
        <v>160a J30-40ZT</v>
      </c>
      <c r="W304" s="33" t="str">
        <f>Data!$V304</f>
        <v>160a J30-40ZT</v>
      </c>
      <c r="X304" s="33" t="str">
        <f>Data!$W304</f>
        <v>160a J30-40ZT</v>
      </c>
      <c r="Y304" s="6" t="str">
        <f>CONCATENATE(Data!$C304,"_",Data!$AL304)</f>
        <v>Fam 150_Std</v>
      </c>
      <c r="Z304" s="32" t="str">
        <f t="array" ref="Z304">INDEX(Segment!$C$5:$C$89,MATCH(Data!$Y304,Segment!$B$5:$B$89,0))</f>
        <v>C1 1-3.5T - Standard and Premium</v>
      </c>
      <c r="AA304" s="30" t="s">
        <v>630</v>
      </c>
      <c r="AB304" s="30" t="s">
        <v>416</v>
      </c>
      <c r="AC304" s="34" t="s">
        <v>415</v>
      </c>
      <c r="AD304" s="34" t="s">
        <v>631</v>
      </c>
      <c r="AE304" s="30" t="s">
        <v>632</v>
      </c>
      <c r="AF304" s="30" t="s">
        <v>1302</v>
      </c>
      <c r="AG304" s="30">
        <v>303.0</v>
      </c>
      <c r="AH304" s="30">
        <f>COUNTIFS(Data!$B$3:$B$305,Data!$B304)</f>
        <v>1</v>
      </c>
      <c r="AI304" s="30" t="str">
        <f>LEFT(Data!$B304,3)</f>
        <v>160</v>
      </c>
      <c r="AJ304" s="6" t="str">
        <f>IF(Data!$D304="Class 5 BT","BT",
     IF(OR(Data!$J304="Hangcha",Data!$J304="Ruyi",Data!$J304="Maximal",Data!$J304="Shanghai",Data!$J304="Staxx"),"Low",
     "Std"))</f>
        <v>Std</v>
      </c>
      <c r="AK304" s="6"/>
      <c r="AL304" s="6" t="str">
        <f>IF(Data!$AK304&lt;&gt;"",Data!$AK304,Data!$AJ304)</f>
        <v>Std</v>
      </c>
    </row>
    <row r="305" ht="12.0" customHeight="1">
      <c r="A305" s="30" t="s">
        <v>1305</v>
      </c>
      <c r="B305" s="31" t="s">
        <v>55</v>
      </c>
      <c r="C305" s="30" t="s">
        <v>50</v>
      </c>
      <c r="D305" s="32" t="s">
        <v>19</v>
      </c>
      <c r="E305" s="30" t="s">
        <v>623</v>
      </c>
      <c r="F305" s="30" t="s">
        <v>1305</v>
      </c>
      <c r="G305" s="23" t="str">
        <f t="array" ref="G305">INDEX(Family!$B$2:$B$69,MATCH(Data!$C305,Family!$A$2:$A$69,0))</f>
        <v>1-2 Ton 3 Wheel FWD</v>
      </c>
      <c r="H305" s="30" t="s">
        <v>636</v>
      </c>
      <c r="I305" s="30" t="s">
        <v>636</v>
      </c>
      <c r="J305" s="30" t="s">
        <v>636</v>
      </c>
      <c r="K305" s="30" t="s">
        <v>18</v>
      </c>
      <c r="L305" s="30" t="s">
        <v>695</v>
      </c>
      <c r="M305" s="30" t="s">
        <v>19</v>
      </c>
      <c r="N305" s="30" t="s">
        <v>627</v>
      </c>
      <c r="O305" s="30" t="s">
        <v>19</v>
      </c>
      <c r="P305" s="30"/>
      <c r="Q305" s="30"/>
      <c r="R305" s="30"/>
      <c r="S305" s="30"/>
      <c r="T305" s="30"/>
      <c r="U305" s="33" t="str">
        <f>Data!$B305&amp;" "&amp;Data!$F305</f>
        <v>807a ERP030-040VT</v>
      </c>
      <c r="V305" s="33" t="str">
        <f>Data!$U305</f>
        <v>807a ERP030-040VT</v>
      </c>
      <c r="W305" s="33" t="str">
        <f>Data!$V305</f>
        <v>807a ERP030-040VT</v>
      </c>
      <c r="X305" s="33" t="str">
        <f>Data!$W305</f>
        <v>807a ERP030-040VT</v>
      </c>
      <c r="Y305" s="6" t="str">
        <f>CONCATENATE(Data!$C305,"_",Data!$AL305)</f>
        <v>Fam 150_Std</v>
      </c>
      <c r="Z305" s="32" t="str">
        <f t="array" ref="Z305">INDEX(Segment!$C$5:$C$89,MATCH(Data!$Y305,Segment!$B$5:$B$89,0))</f>
        <v>C1 1-3.5T - Standard and Premium</v>
      </c>
      <c r="AA305" s="30" t="s">
        <v>630</v>
      </c>
      <c r="AB305" s="30" t="s">
        <v>416</v>
      </c>
      <c r="AC305" s="34" t="s">
        <v>415</v>
      </c>
      <c r="AD305" s="34" t="s">
        <v>631</v>
      </c>
      <c r="AE305" s="30" t="s">
        <v>632</v>
      </c>
      <c r="AF305" s="30" t="s">
        <v>1302</v>
      </c>
      <c r="AG305" s="30">
        <v>304.0</v>
      </c>
      <c r="AH305" s="30">
        <f>COUNTIFS(Data!$B$3:$B$305,Data!$B305)</f>
        <v>1</v>
      </c>
      <c r="AI305" s="30" t="str">
        <f>LEFT(Data!$B305,3)</f>
        <v>807</v>
      </c>
      <c r="AJ305" s="6" t="str">
        <f>IF(Data!$D305="Class 5 BT","BT",
     IF(OR(Data!$J305="Hangcha",Data!$J305="Ruyi",Data!$J305="Maximal",Data!$J305="Shanghai",Data!$J305="Staxx"),"Low",
     "Std"))</f>
        <v>Std</v>
      </c>
      <c r="AK305" s="6"/>
      <c r="AL305" s="6" t="str">
        <f>IF(Data!$AK305&lt;&gt;"",Data!$AK305,Data!$AJ305)</f>
        <v>Std</v>
      </c>
    </row>
    <row r="306" ht="12.0" customHeight="1">
      <c r="A306" s="6"/>
      <c r="B306" s="22"/>
      <c r="C306" s="6"/>
      <c r="D306" s="22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22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ht="12.0" customHeight="1">
      <c r="A307" s="6"/>
      <c r="B307" s="22"/>
      <c r="C307" s="6"/>
      <c r="D307" s="22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22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ht="12.0" customHeight="1">
      <c r="A308" s="6"/>
      <c r="B308" s="22"/>
      <c r="C308" s="6"/>
      <c r="D308" s="22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22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ht="12.0" customHeight="1">
      <c r="A309" s="6"/>
      <c r="B309" s="22"/>
      <c r="C309" s="6"/>
      <c r="D309" s="22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22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ht="12.0" customHeight="1">
      <c r="A310" s="6" t="s">
        <v>1306</v>
      </c>
      <c r="B310" s="21" t="s">
        <v>197</v>
      </c>
      <c r="C310" s="6" t="s">
        <v>179</v>
      </c>
      <c r="D310" s="22" t="s">
        <v>150</v>
      </c>
      <c r="E310" s="6" t="s">
        <v>623</v>
      </c>
      <c r="F310" s="6" t="s">
        <v>1231</v>
      </c>
      <c r="G310" s="6" t="s">
        <v>480</v>
      </c>
      <c r="H310" s="6" t="s">
        <v>710</v>
      </c>
      <c r="I310" s="6" t="s">
        <v>710</v>
      </c>
      <c r="J310" s="6" t="s">
        <v>710</v>
      </c>
      <c r="K310" s="6" t="s">
        <v>18</v>
      </c>
      <c r="L310" s="6" t="s">
        <v>695</v>
      </c>
      <c r="M310" s="6" t="s">
        <v>150</v>
      </c>
      <c r="N310" s="6" t="s">
        <v>627</v>
      </c>
      <c r="O310" s="6" t="s">
        <v>150</v>
      </c>
      <c r="P310" s="6" t="s">
        <v>824</v>
      </c>
      <c r="Q310" s="6" t="s">
        <v>1307</v>
      </c>
      <c r="R310" s="6" t="s">
        <v>850</v>
      </c>
      <c r="S310" s="6" t="s">
        <v>851</v>
      </c>
      <c r="T310" s="6" t="s">
        <v>852</v>
      </c>
      <c r="U310" s="6" t="str">
        <f>B310&amp;" "&amp;F310</f>
        <v>845 MS10E</v>
      </c>
      <c r="V310" s="6" t="str">
        <f t="shared" ref="V310:X310" si="1">U310</f>
        <v>845 MS10E</v>
      </c>
      <c r="W310" s="6" t="str">
        <f t="shared" si="1"/>
        <v>845 MS10E</v>
      </c>
      <c r="X310" s="6" t="str">
        <f t="shared" si="1"/>
        <v>845 MS10E</v>
      </c>
      <c r="Y310" s="6" t="str">
        <f>CONCATENATE(C310,IF(D310="Class 5 BT", "_BT",IF(OR(J310="Hangcha",J310="Ruyi",J310="Maximal",J310="Shanghai",J310="Staxx"),"_Low","_Std")))</f>
        <v>Fam 325_Std</v>
      </c>
      <c r="Z310" s="22" t="str">
        <f>VLOOKUP(Y310,Segment!B:C,3,0)</f>
        <v>#REF!</v>
      </c>
      <c r="AA310" s="6" t="s">
        <v>630</v>
      </c>
      <c r="AB310" s="6" t="s">
        <v>434</v>
      </c>
      <c r="AC310" s="24" t="s">
        <v>433</v>
      </c>
      <c r="AD310" s="24" t="s">
        <v>433</v>
      </c>
      <c r="AE310" s="6" t="s">
        <v>632</v>
      </c>
      <c r="AF310" s="6" t="s">
        <v>1308</v>
      </c>
      <c r="AG310" s="6">
        <v>89.0</v>
      </c>
      <c r="AH310" s="6"/>
      <c r="AI310" s="6"/>
      <c r="AJ310" s="6"/>
      <c r="AK310" s="6"/>
      <c r="AL310" s="6"/>
    </row>
    <row r="311" ht="12.0" customHeight="1">
      <c r="A311" s="6"/>
      <c r="B311" s="22"/>
      <c r="C311" s="6"/>
      <c r="D311" s="22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22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ht="12.0" customHeight="1">
      <c r="A312" s="6"/>
      <c r="B312" s="22"/>
      <c r="C312" s="6"/>
      <c r="D312" s="22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22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ht="12.0" customHeight="1">
      <c r="A313" s="6"/>
      <c r="B313" s="22"/>
      <c r="C313" s="6"/>
      <c r="D313" s="22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22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 ht="12.0" customHeight="1">
      <c r="A314" s="6"/>
      <c r="B314" s="22"/>
      <c r="C314" s="6"/>
      <c r="D314" s="22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22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 ht="12.0" customHeight="1">
      <c r="A315" s="6"/>
      <c r="B315" s="22"/>
      <c r="C315" s="6"/>
      <c r="D315" s="22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22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 ht="12.0" customHeight="1">
      <c r="A316" s="6"/>
      <c r="B316" s="22"/>
      <c r="C316" s="6"/>
      <c r="D316" s="22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22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 ht="12.0" customHeight="1">
      <c r="A317" s="6"/>
      <c r="B317" s="22"/>
      <c r="C317" s="6"/>
      <c r="D317" s="22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22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 ht="12.0" customHeight="1">
      <c r="A318" s="6"/>
      <c r="B318" s="22"/>
      <c r="C318" s="6"/>
      <c r="D318" s="22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22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 ht="12.0" customHeight="1">
      <c r="A319" s="6"/>
      <c r="B319" s="22"/>
      <c r="C319" s="6"/>
      <c r="D319" s="22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22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 ht="12.0" customHeight="1">
      <c r="A320" s="6"/>
      <c r="B320" s="22"/>
      <c r="C320" s="6"/>
      <c r="D320" s="22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22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 ht="12.0" customHeight="1">
      <c r="A321" s="6"/>
      <c r="B321" s="22"/>
      <c r="C321" s="6"/>
      <c r="D321" s="22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22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 ht="12.0" customHeight="1">
      <c r="A322" s="6"/>
      <c r="B322" s="22"/>
      <c r="C322" s="6"/>
      <c r="D322" s="22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22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 ht="12.0" customHeight="1">
      <c r="A323" s="6"/>
      <c r="B323" s="22"/>
      <c r="C323" s="6"/>
      <c r="D323" s="22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22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 ht="12.0" customHeight="1">
      <c r="A324" s="6"/>
      <c r="B324" s="22"/>
      <c r="C324" s="6"/>
      <c r="D324" s="22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22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 ht="12.0" customHeight="1">
      <c r="A325" s="6"/>
      <c r="B325" s="22"/>
      <c r="C325" s="6"/>
      <c r="D325" s="22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22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 ht="12.0" customHeight="1">
      <c r="A326" s="6"/>
      <c r="B326" s="22"/>
      <c r="C326" s="6"/>
      <c r="D326" s="22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22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 ht="12.0" customHeight="1">
      <c r="A327" s="6"/>
      <c r="B327" s="22"/>
      <c r="C327" s="6"/>
      <c r="D327" s="22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22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 ht="12.0" customHeight="1">
      <c r="A328" s="6"/>
      <c r="B328" s="22"/>
      <c r="C328" s="6"/>
      <c r="D328" s="22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22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 ht="12.0" customHeight="1">
      <c r="A329" s="6"/>
      <c r="B329" s="22"/>
      <c r="C329" s="6"/>
      <c r="D329" s="22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22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 ht="12.0" customHeight="1">
      <c r="A330" s="6"/>
      <c r="B330" s="22"/>
      <c r="C330" s="6"/>
      <c r="D330" s="22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22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 ht="12.0" customHeight="1">
      <c r="A331" s="6"/>
      <c r="B331" s="22"/>
      <c r="C331" s="6"/>
      <c r="D331" s="22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22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 ht="12.0" customHeight="1">
      <c r="A332" s="6"/>
      <c r="B332" s="22"/>
      <c r="C332" s="6"/>
      <c r="D332" s="22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22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 ht="12.0" customHeight="1">
      <c r="A333" s="6"/>
      <c r="B333" s="22"/>
      <c r="C333" s="6"/>
      <c r="D333" s="22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22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 ht="12.0" customHeight="1">
      <c r="A334" s="6"/>
      <c r="B334" s="22"/>
      <c r="C334" s="6"/>
      <c r="D334" s="22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22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 ht="12.0" customHeight="1">
      <c r="A335" s="6"/>
      <c r="B335" s="22"/>
      <c r="C335" s="6"/>
      <c r="D335" s="22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22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 ht="12.0" customHeight="1">
      <c r="A336" s="6"/>
      <c r="B336" s="22"/>
      <c r="C336" s="6"/>
      <c r="D336" s="22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22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 ht="12.0" customHeight="1">
      <c r="A337" s="6"/>
      <c r="B337" s="22"/>
      <c r="C337" s="6"/>
      <c r="D337" s="22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22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 ht="12.0" customHeight="1">
      <c r="A338" s="6"/>
      <c r="B338" s="22"/>
      <c r="C338" s="6"/>
      <c r="D338" s="22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22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 ht="12.0" customHeight="1">
      <c r="A339" s="6"/>
      <c r="B339" s="22"/>
      <c r="C339" s="6"/>
      <c r="D339" s="22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22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 ht="12.0" customHeight="1">
      <c r="A340" s="6"/>
      <c r="B340" s="22"/>
      <c r="C340" s="6"/>
      <c r="D340" s="22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22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 ht="12.0" customHeight="1">
      <c r="A341" s="6"/>
      <c r="B341" s="22"/>
      <c r="C341" s="6"/>
      <c r="D341" s="22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22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 ht="12.0" customHeight="1">
      <c r="A342" s="6"/>
      <c r="B342" s="22"/>
      <c r="C342" s="6"/>
      <c r="D342" s="22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22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 ht="12.0" customHeight="1">
      <c r="A343" s="6"/>
      <c r="B343" s="22"/>
      <c r="C343" s="6"/>
      <c r="D343" s="22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22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 ht="12.0" customHeight="1">
      <c r="A344" s="6"/>
      <c r="B344" s="22"/>
      <c r="C344" s="6"/>
      <c r="D344" s="22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22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 ht="12.0" customHeight="1">
      <c r="A345" s="6"/>
      <c r="B345" s="22"/>
      <c r="C345" s="6"/>
      <c r="D345" s="22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22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 ht="12.0" customHeight="1">
      <c r="A346" s="6"/>
      <c r="B346" s="22"/>
      <c r="C346" s="6"/>
      <c r="D346" s="22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22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 ht="12.0" customHeight="1">
      <c r="A347" s="6"/>
      <c r="B347" s="22"/>
      <c r="C347" s="6"/>
      <c r="D347" s="22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22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 ht="12.0" customHeight="1">
      <c r="A348" s="6"/>
      <c r="B348" s="22"/>
      <c r="C348" s="6"/>
      <c r="D348" s="22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22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 ht="12.0" customHeight="1">
      <c r="A349" s="6"/>
      <c r="B349" s="22"/>
      <c r="C349" s="6"/>
      <c r="D349" s="22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22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 ht="12.0" customHeight="1">
      <c r="A350" s="6"/>
      <c r="B350" s="22"/>
      <c r="C350" s="6"/>
      <c r="D350" s="22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22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 ht="12.0" customHeight="1">
      <c r="A351" s="6"/>
      <c r="B351" s="22"/>
      <c r="C351" s="6"/>
      <c r="D351" s="22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22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 ht="12.0" customHeight="1">
      <c r="A352" s="6"/>
      <c r="B352" s="22"/>
      <c r="C352" s="6"/>
      <c r="D352" s="22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22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 ht="12.0" customHeight="1">
      <c r="A353" s="6"/>
      <c r="B353" s="22"/>
      <c r="C353" s="6"/>
      <c r="D353" s="22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22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 ht="12.0" customHeight="1">
      <c r="A354" s="6"/>
      <c r="B354" s="22"/>
      <c r="C354" s="6"/>
      <c r="D354" s="22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22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 ht="12.0" customHeight="1">
      <c r="A355" s="6"/>
      <c r="B355" s="22"/>
      <c r="C355" s="6"/>
      <c r="D355" s="22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22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 ht="12.0" customHeight="1">
      <c r="A356" s="6"/>
      <c r="B356" s="22"/>
      <c r="C356" s="6"/>
      <c r="D356" s="22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22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 ht="12.0" customHeight="1">
      <c r="A357" s="6"/>
      <c r="B357" s="22"/>
      <c r="C357" s="6"/>
      <c r="D357" s="22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22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 ht="12.0" customHeight="1">
      <c r="A358" s="6"/>
      <c r="B358" s="22"/>
      <c r="C358" s="6"/>
      <c r="D358" s="22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22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 ht="12.0" customHeight="1">
      <c r="A359" s="6"/>
      <c r="B359" s="22"/>
      <c r="C359" s="6"/>
      <c r="D359" s="22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22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 ht="12.0" customHeight="1">
      <c r="A360" s="6"/>
      <c r="B360" s="22"/>
      <c r="C360" s="6"/>
      <c r="D360" s="22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22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 ht="12.0" customHeight="1">
      <c r="A361" s="6"/>
      <c r="B361" s="22"/>
      <c r="C361" s="6"/>
      <c r="D361" s="22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22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 ht="12.0" customHeight="1">
      <c r="A362" s="6"/>
      <c r="B362" s="22"/>
      <c r="C362" s="6"/>
      <c r="D362" s="22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22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 ht="12.0" customHeight="1">
      <c r="A363" s="6"/>
      <c r="B363" s="22"/>
      <c r="C363" s="6"/>
      <c r="D363" s="22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22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 ht="12.0" customHeight="1">
      <c r="A364" s="6"/>
      <c r="B364" s="22"/>
      <c r="C364" s="6"/>
      <c r="D364" s="22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22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 ht="12.0" customHeight="1">
      <c r="A365" s="6"/>
      <c r="B365" s="22"/>
      <c r="C365" s="6"/>
      <c r="D365" s="22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22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ht="12.0" customHeight="1">
      <c r="A366" s="6"/>
      <c r="B366" s="22"/>
      <c r="C366" s="6"/>
      <c r="D366" s="22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22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 ht="12.0" customHeight="1">
      <c r="A367" s="6"/>
      <c r="B367" s="22"/>
      <c r="C367" s="6"/>
      <c r="D367" s="22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22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 ht="12.0" customHeight="1">
      <c r="A368" s="6"/>
      <c r="B368" s="22"/>
      <c r="C368" s="6"/>
      <c r="D368" s="22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22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 ht="12.0" customHeight="1">
      <c r="A369" s="6"/>
      <c r="B369" s="22"/>
      <c r="C369" s="6"/>
      <c r="D369" s="22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22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 ht="12.0" customHeight="1">
      <c r="A370" s="6"/>
      <c r="B370" s="22"/>
      <c r="C370" s="6"/>
      <c r="D370" s="22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22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 ht="12.0" customHeight="1">
      <c r="A371" s="6"/>
      <c r="B371" s="22"/>
      <c r="C371" s="6"/>
      <c r="D371" s="22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22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 ht="12.0" customHeight="1">
      <c r="A372" s="6"/>
      <c r="B372" s="22"/>
      <c r="C372" s="6"/>
      <c r="D372" s="22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22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 ht="12.0" customHeight="1">
      <c r="A373" s="6"/>
      <c r="B373" s="22"/>
      <c r="C373" s="6"/>
      <c r="D373" s="22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22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 ht="12.0" customHeight="1">
      <c r="A374" s="6"/>
      <c r="B374" s="22"/>
      <c r="C374" s="6"/>
      <c r="D374" s="22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22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 ht="12.0" customHeight="1">
      <c r="A375" s="6"/>
      <c r="B375" s="22"/>
      <c r="C375" s="6"/>
      <c r="D375" s="22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22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 ht="12.0" customHeight="1">
      <c r="A376" s="6"/>
      <c r="B376" s="22"/>
      <c r="C376" s="6"/>
      <c r="D376" s="22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22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ht="12.0" customHeight="1">
      <c r="A377" s="6"/>
      <c r="B377" s="22"/>
      <c r="C377" s="6"/>
      <c r="D377" s="22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22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ht="12.0" customHeight="1">
      <c r="A378" s="6"/>
      <c r="B378" s="22"/>
      <c r="C378" s="6"/>
      <c r="D378" s="22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22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ht="12.0" customHeight="1">
      <c r="A379" s="6"/>
      <c r="B379" s="22"/>
      <c r="C379" s="6"/>
      <c r="D379" s="22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22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ht="12.0" customHeight="1">
      <c r="A380" s="6"/>
      <c r="B380" s="22"/>
      <c r="C380" s="6"/>
      <c r="D380" s="22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22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ht="12.0" customHeight="1">
      <c r="A381" s="6"/>
      <c r="B381" s="22"/>
      <c r="C381" s="6"/>
      <c r="D381" s="22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22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ht="12.0" customHeight="1">
      <c r="A382" s="6"/>
      <c r="B382" s="22"/>
      <c r="C382" s="6"/>
      <c r="D382" s="22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22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ht="12.0" customHeight="1">
      <c r="A383" s="6"/>
      <c r="B383" s="22"/>
      <c r="C383" s="6"/>
      <c r="D383" s="22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22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ht="12.0" customHeight="1">
      <c r="A384" s="6"/>
      <c r="B384" s="22"/>
      <c r="C384" s="6"/>
      <c r="D384" s="22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22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ht="12.0" customHeight="1">
      <c r="A385" s="6"/>
      <c r="B385" s="22"/>
      <c r="C385" s="6"/>
      <c r="D385" s="22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22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ht="12.0" customHeight="1">
      <c r="A386" s="6"/>
      <c r="B386" s="22"/>
      <c r="C386" s="6"/>
      <c r="D386" s="22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22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ht="12.0" customHeight="1">
      <c r="A387" s="6"/>
      <c r="B387" s="22"/>
      <c r="C387" s="6"/>
      <c r="D387" s="22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22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ht="12.0" customHeight="1">
      <c r="A388" s="6"/>
      <c r="B388" s="22"/>
      <c r="C388" s="6"/>
      <c r="D388" s="22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22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ht="12.0" customHeight="1">
      <c r="A389" s="6"/>
      <c r="B389" s="22"/>
      <c r="C389" s="6"/>
      <c r="D389" s="22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22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ht="12.0" customHeight="1">
      <c r="A390" s="6"/>
      <c r="B390" s="22"/>
      <c r="C390" s="6"/>
      <c r="D390" s="22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22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ht="12.0" customHeight="1">
      <c r="A391" s="6"/>
      <c r="B391" s="22"/>
      <c r="C391" s="6"/>
      <c r="D391" s="22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22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ht="12.0" customHeight="1">
      <c r="A392" s="6"/>
      <c r="B392" s="22"/>
      <c r="C392" s="6"/>
      <c r="D392" s="22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22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ht="12.0" customHeight="1">
      <c r="A393" s="6"/>
      <c r="B393" s="22"/>
      <c r="C393" s="6"/>
      <c r="D393" s="22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22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ht="12.0" customHeight="1">
      <c r="A394" s="6"/>
      <c r="B394" s="22"/>
      <c r="C394" s="6"/>
      <c r="D394" s="22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22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ht="12.0" customHeight="1">
      <c r="A395" s="6"/>
      <c r="B395" s="22"/>
      <c r="C395" s="6"/>
      <c r="D395" s="22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22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ht="12.0" customHeight="1">
      <c r="A396" s="6"/>
      <c r="B396" s="22"/>
      <c r="C396" s="6"/>
      <c r="D396" s="22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22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ht="12.0" customHeight="1">
      <c r="A397" s="6"/>
      <c r="B397" s="22"/>
      <c r="C397" s="6"/>
      <c r="D397" s="22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22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ht="12.0" customHeight="1">
      <c r="A398" s="6"/>
      <c r="B398" s="22"/>
      <c r="C398" s="6"/>
      <c r="D398" s="22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22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ht="12.0" customHeight="1">
      <c r="A399" s="6"/>
      <c r="B399" s="22"/>
      <c r="C399" s="6"/>
      <c r="D399" s="22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22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ht="12.0" customHeight="1">
      <c r="A400" s="6"/>
      <c r="B400" s="22"/>
      <c r="C400" s="6"/>
      <c r="D400" s="22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22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ht="12.0" customHeight="1">
      <c r="A401" s="6"/>
      <c r="B401" s="22"/>
      <c r="C401" s="6"/>
      <c r="D401" s="22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22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ht="12.0" customHeight="1">
      <c r="A402" s="6"/>
      <c r="B402" s="22"/>
      <c r="C402" s="6"/>
      <c r="D402" s="22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22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ht="12.0" customHeight="1">
      <c r="A403" s="6"/>
      <c r="B403" s="22"/>
      <c r="C403" s="6"/>
      <c r="D403" s="22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22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ht="12.0" customHeight="1">
      <c r="A404" s="6"/>
      <c r="B404" s="22"/>
      <c r="C404" s="6"/>
      <c r="D404" s="22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22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ht="12.0" customHeight="1">
      <c r="A405" s="6"/>
      <c r="B405" s="22"/>
      <c r="C405" s="6"/>
      <c r="D405" s="22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22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ht="12.0" customHeight="1">
      <c r="A406" s="6"/>
      <c r="B406" s="22"/>
      <c r="C406" s="6"/>
      <c r="D406" s="22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22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ht="12.0" customHeight="1">
      <c r="A407" s="6"/>
      <c r="B407" s="22"/>
      <c r="C407" s="6"/>
      <c r="D407" s="22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22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ht="12.0" customHeight="1">
      <c r="A408" s="6"/>
      <c r="B408" s="22"/>
      <c r="C408" s="6"/>
      <c r="D408" s="22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22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ht="12.0" customHeight="1">
      <c r="A409" s="6"/>
      <c r="B409" s="22"/>
      <c r="C409" s="6"/>
      <c r="D409" s="22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22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ht="12.0" customHeight="1">
      <c r="A410" s="6"/>
      <c r="B410" s="22"/>
      <c r="C410" s="6"/>
      <c r="D410" s="22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22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ht="12.0" customHeight="1">
      <c r="A411" s="6"/>
      <c r="B411" s="22"/>
      <c r="C411" s="6"/>
      <c r="D411" s="22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22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ht="12.0" customHeight="1">
      <c r="A412" s="6"/>
      <c r="B412" s="22"/>
      <c r="C412" s="6"/>
      <c r="D412" s="22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22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ht="12.0" customHeight="1">
      <c r="A413" s="6"/>
      <c r="B413" s="22"/>
      <c r="C413" s="6"/>
      <c r="D413" s="22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22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ht="12.0" customHeight="1">
      <c r="A414" s="6"/>
      <c r="B414" s="22"/>
      <c r="C414" s="6"/>
      <c r="D414" s="22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22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ht="12.0" customHeight="1">
      <c r="A415" s="6"/>
      <c r="B415" s="22"/>
      <c r="C415" s="6"/>
      <c r="D415" s="22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22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ht="12.0" customHeight="1">
      <c r="A416" s="6"/>
      <c r="B416" s="22"/>
      <c r="C416" s="6"/>
      <c r="D416" s="22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22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ht="12.0" customHeight="1">
      <c r="A417" s="6"/>
      <c r="B417" s="22"/>
      <c r="C417" s="6"/>
      <c r="D417" s="22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22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ht="12.0" customHeight="1">
      <c r="A418" s="6"/>
      <c r="B418" s="22"/>
      <c r="C418" s="6"/>
      <c r="D418" s="22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22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ht="12.0" customHeight="1">
      <c r="A419" s="6"/>
      <c r="B419" s="22"/>
      <c r="C419" s="6"/>
      <c r="D419" s="22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22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ht="12.0" customHeight="1">
      <c r="A420" s="6"/>
      <c r="B420" s="22"/>
      <c r="C420" s="6"/>
      <c r="D420" s="22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22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ht="12.0" customHeight="1">
      <c r="A421" s="6"/>
      <c r="B421" s="22"/>
      <c r="C421" s="6"/>
      <c r="D421" s="22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22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ht="12.0" customHeight="1">
      <c r="A422" s="6"/>
      <c r="B422" s="22"/>
      <c r="C422" s="6"/>
      <c r="D422" s="22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22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ht="12.0" customHeight="1">
      <c r="A423" s="6"/>
      <c r="B423" s="22"/>
      <c r="C423" s="6"/>
      <c r="D423" s="22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22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ht="12.0" customHeight="1">
      <c r="A424" s="6"/>
      <c r="B424" s="22"/>
      <c r="C424" s="6"/>
      <c r="D424" s="22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22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ht="12.0" customHeight="1">
      <c r="A425" s="6"/>
      <c r="B425" s="22"/>
      <c r="C425" s="6"/>
      <c r="D425" s="22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22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ht="12.0" customHeight="1">
      <c r="A426" s="6"/>
      <c r="B426" s="22"/>
      <c r="C426" s="6"/>
      <c r="D426" s="22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22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ht="12.0" customHeight="1">
      <c r="A427" s="6"/>
      <c r="B427" s="22"/>
      <c r="C427" s="6"/>
      <c r="D427" s="22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22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ht="12.0" customHeight="1">
      <c r="A428" s="6"/>
      <c r="B428" s="22"/>
      <c r="C428" s="6"/>
      <c r="D428" s="22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22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ht="12.0" customHeight="1">
      <c r="A429" s="6"/>
      <c r="B429" s="22"/>
      <c r="C429" s="6"/>
      <c r="D429" s="22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22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ht="12.0" customHeight="1">
      <c r="A430" s="6"/>
      <c r="B430" s="22"/>
      <c r="C430" s="6"/>
      <c r="D430" s="22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22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ht="12.0" customHeight="1">
      <c r="A431" s="6"/>
      <c r="B431" s="22"/>
      <c r="C431" s="6"/>
      <c r="D431" s="22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22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ht="12.0" customHeight="1">
      <c r="A432" s="6"/>
      <c r="B432" s="22"/>
      <c r="C432" s="6"/>
      <c r="D432" s="22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22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ht="12.0" customHeight="1">
      <c r="A433" s="6"/>
      <c r="B433" s="22"/>
      <c r="C433" s="6"/>
      <c r="D433" s="22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22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ht="12.0" customHeight="1">
      <c r="A434" s="6"/>
      <c r="B434" s="22"/>
      <c r="C434" s="6"/>
      <c r="D434" s="22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22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ht="12.0" customHeight="1">
      <c r="A435" s="6"/>
      <c r="B435" s="22"/>
      <c r="C435" s="6"/>
      <c r="D435" s="22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22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ht="12.0" customHeight="1">
      <c r="A436" s="6"/>
      <c r="B436" s="22"/>
      <c r="C436" s="6"/>
      <c r="D436" s="22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22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ht="12.0" customHeight="1">
      <c r="A437" s="6"/>
      <c r="B437" s="22"/>
      <c r="C437" s="6"/>
      <c r="D437" s="22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22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ht="12.0" customHeight="1">
      <c r="A438" s="6"/>
      <c r="B438" s="22"/>
      <c r="C438" s="6"/>
      <c r="D438" s="22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22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ht="12.0" customHeight="1">
      <c r="A439" s="6"/>
      <c r="B439" s="22"/>
      <c r="C439" s="6"/>
      <c r="D439" s="22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22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ht="12.0" customHeight="1">
      <c r="A440" s="6"/>
      <c r="B440" s="22"/>
      <c r="C440" s="6"/>
      <c r="D440" s="22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22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ht="12.0" customHeight="1">
      <c r="A441" s="6"/>
      <c r="B441" s="22"/>
      <c r="C441" s="6"/>
      <c r="D441" s="22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22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ht="12.0" customHeight="1">
      <c r="A442" s="6"/>
      <c r="B442" s="22"/>
      <c r="C442" s="6"/>
      <c r="D442" s="22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22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ht="12.0" customHeight="1">
      <c r="A443" s="6"/>
      <c r="B443" s="22"/>
      <c r="C443" s="6"/>
      <c r="D443" s="22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22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ht="12.0" customHeight="1">
      <c r="A444" s="6"/>
      <c r="B444" s="22"/>
      <c r="C444" s="6"/>
      <c r="D444" s="22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22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ht="12.0" customHeight="1">
      <c r="A445" s="6"/>
      <c r="B445" s="22"/>
      <c r="C445" s="6"/>
      <c r="D445" s="22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22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ht="12.0" customHeight="1">
      <c r="A446" s="6"/>
      <c r="B446" s="22"/>
      <c r="C446" s="6"/>
      <c r="D446" s="22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22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ht="12.0" customHeight="1">
      <c r="A447" s="6"/>
      <c r="B447" s="22"/>
      <c r="C447" s="6"/>
      <c r="D447" s="22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22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ht="12.0" customHeight="1">
      <c r="A448" s="6"/>
      <c r="B448" s="22"/>
      <c r="C448" s="6"/>
      <c r="D448" s="22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22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ht="12.0" customHeight="1">
      <c r="A449" s="6"/>
      <c r="B449" s="22"/>
      <c r="C449" s="6"/>
      <c r="D449" s="22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22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ht="12.0" customHeight="1">
      <c r="A450" s="6"/>
      <c r="B450" s="22"/>
      <c r="C450" s="6"/>
      <c r="D450" s="22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22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ht="12.0" customHeight="1">
      <c r="A451" s="6"/>
      <c r="B451" s="22"/>
      <c r="C451" s="6"/>
      <c r="D451" s="22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22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ht="12.0" customHeight="1">
      <c r="A452" s="6"/>
      <c r="B452" s="22"/>
      <c r="C452" s="6"/>
      <c r="D452" s="22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22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ht="12.0" customHeight="1">
      <c r="A453" s="6"/>
      <c r="B453" s="22"/>
      <c r="C453" s="6"/>
      <c r="D453" s="22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22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ht="12.0" customHeight="1">
      <c r="A454" s="6"/>
      <c r="B454" s="22"/>
      <c r="C454" s="6"/>
      <c r="D454" s="22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22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ht="12.0" customHeight="1">
      <c r="A455" s="6"/>
      <c r="B455" s="22"/>
      <c r="C455" s="6"/>
      <c r="D455" s="22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22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ht="12.0" customHeight="1">
      <c r="A456" s="6"/>
      <c r="B456" s="22"/>
      <c r="C456" s="6"/>
      <c r="D456" s="22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22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ht="12.0" customHeight="1">
      <c r="A457" s="6"/>
      <c r="B457" s="22"/>
      <c r="C457" s="6"/>
      <c r="D457" s="22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22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ht="12.0" customHeight="1">
      <c r="A458" s="6"/>
      <c r="B458" s="22"/>
      <c r="C458" s="6"/>
      <c r="D458" s="22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22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ht="12.0" customHeight="1">
      <c r="A459" s="6"/>
      <c r="B459" s="22"/>
      <c r="C459" s="6"/>
      <c r="D459" s="22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22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ht="12.0" customHeight="1">
      <c r="A460" s="6"/>
      <c r="B460" s="22"/>
      <c r="C460" s="6"/>
      <c r="D460" s="22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22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ht="12.0" customHeight="1">
      <c r="A461" s="6"/>
      <c r="B461" s="22"/>
      <c r="C461" s="6"/>
      <c r="D461" s="22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22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ht="12.0" customHeight="1">
      <c r="A462" s="6"/>
      <c r="B462" s="22"/>
      <c r="C462" s="6"/>
      <c r="D462" s="22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22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ht="12.0" customHeight="1">
      <c r="A463" s="6"/>
      <c r="B463" s="22"/>
      <c r="C463" s="6"/>
      <c r="D463" s="22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22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ht="12.0" customHeight="1">
      <c r="A464" s="6"/>
      <c r="B464" s="22"/>
      <c r="C464" s="6"/>
      <c r="D464" s="22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22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ht="12.0" customHeight="1">
      <c r="A465" s="6"/>
      <c r="B465" s="22"/>
      <c r="C465" s="6"/>
      <c r="D465" s="22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22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ht="12.0" customHeight="1">
      <c r="A466" s="6"/>
      <c r="B466" s="22"/>
      <c r="C466" s="6"/>
      <c r="D466" s="22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22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ht="12.0" customHeight="1">
      <c r="A467" s="6"/>
      <c r="B467" s="22"/>
      <c r="C467" s="6"/>
      <c r="D467" s="22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22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ht="12.0" customHeight="1">
      <c r="A468" s="6"/>
      <c r="B468" s="22"/>
      <c r="C468" s="6"/>
      <c r="D468" s="22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22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ht="12.0" customHeight="1">
      <c r="A469" s="6"/>
      <c r="B469" s="22"/>
      <c r="C469" s="6"/>
      <c r="D469" s="22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22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ht="12.0" customHeight="1">
      <c r="A470" s="6"/>
      <c r="B470" s="22"/>
      <c r="C470" s="6"/>
      <c r="D470" s="22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22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ht="12.0" customHeight="1">
      <c r="A471" s="6"/>
      <c r="B471" s="22"/>
      <c r="C471" s="6"/>
      <c r="D471" s="22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22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ht="12.0" customHeight="1">
      <c r="A472" s="6"/>
      <c r="B472" s="22"/>
      <c r="C472" s="6"/>
      <c r="D472" s="22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22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ht="12.0" customHeight="1">
      <c r="A473" s="6"/>
      <c r="B473" s="22"/>
      <c r="C473" s="6"/>
      <c r="D473" s="22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22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ht="12.0" customHeight="1">
      <c r="A474" s="6"/>
      <c r="B474" s="22"/>
      <c r="C474" s="6"/>
      <c r="D474" s="22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22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ht="12.0" customHeight="1">
      <c r="A475" s="6"/>
      <c r="B475" s="22"/>
      <c r="C475" s="6"/>
      <c r="D475" s="22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22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ht="12.0" customHeight="1">
      <c r="A476" s="6"/>
      <c r="B476" s="22"/>
      <c r="C476" s="6"/>
      <c r="D476" s="22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22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ht="12.0" customHeight="1">
      <c r="A477" s="6"/>
      <c r="B477" s="22"/>
      <c r="C477" s="6"/>
      <c r="D477" s="22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22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ht="12.0" customHeight="1">
      <c r="A478" s="6"/>
      <c r="B478" s="22"/>
      <c r="C478" s="6"/>
      <c r="D478" s="22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22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ht="12.0" customHeight="1">
      <c r="A479" s="6"/>
      <c r="B479" s="22"/>
      <c r="C479" s="6"/>
      <c r="D479" s="22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22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ht="12.0" customHeight="1">
      <c r="A480" s="6"/>
      <c r="B480" s="22"/>
      <c r="C480" s="6"/>
      <c r="D480" s="22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22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ht="12.0" customHeight="1">
      <c r="A481" s="6"/>
      <c r="B481" s="22"/>
      <c r="C481" s="6"/>
      <c r="D481" s="22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22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ht="12.0" customHeight="1">
      <c r="A482" s="6"/>
      <c r="B482" s="22"/>
      <c r="C482" s="6"/>
      <c r="D482" s="22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22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ht="12.0" customHeight="1">
      <c r="A483" s="6"/>
      <c r="B483" s="22"/>
      <c r="C483" s="6"/>
      <c r="D483" s="22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22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ht="12.0" customHeight="1">
      <c r="A484" s="6"/>
      <c r="B484" s="22"/>
      <c r="C484" s="6"/>
      <c r="D484" s="22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22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ht="12.0" customHeight="1">
      <c r="A485" s="6"/>
      <c r="B485" s="22"/>
      <c r="C485" s="6"/>
      <c r="D485" s="22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22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ht="12.0" customHeight="1">
      <c r="A486" s="6"/>
      <c r="B486" s="22"/>
      <c r="C486" s="6"/>
      <c r="D486" s="22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22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ht="12.0" customHeight="1">
      <c r="A487" s="6"/>
      <c r="B487" s="22"/>
      <c r="C487" s="6"/>
      <c r="D487" s="22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22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ht="12.0" customHeight="1">
      <c r="A488" s="6"/>
      <c r="B488" s="22"/>
      <c r="C488" s="6"/>
      <c r="D488" s="22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22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 ht="12.0" customHeight="1">
      <c r="A489" s="6"/>
      <c r="B489" s="22"/>
      <c r="C489" s="6"/>
      <c r="D489" s="22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22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 ht="12.0" customHeight="1">
      <c r="A490" s="6"/>
      <c r="B490" s="22"/>
      <c r="C490" s="6"/>
      <c r="D490" s="22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22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 ht="12.0" customHeight="1">
      <c r="A491" s="6"/>
      <c r="B491" s="22"/>
      <c r="C491" s="6"/>
      <c r="D491" s="22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22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 ht="12.0" customHeight="1">
      <c r="A492" s="6"/>
      <c r="B492" s="22"/>
      <c r="C492" s="6"/>
      <c r="D492" s="22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22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 ht="12.0" customHeight="1">
      <c r="A493" s="6"/>
      <c r="B493" s="22"/>
      <c r="C493" s="6"/>
      <c r="D493" s="22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22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 ht="12.0" customHeight="1">
      <c r="A494" s="6"/>
      <c r="B494" s="22"/>
      <c r="C494" s="6"/>
      <c r="D494" s="22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22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 ht="12.0" customHeight="1">
      <c r="A495" s="6"/>
      <c r="B495" s="22"/>
      <c r="C495" s="6"/>
      <c r="D495" s="22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22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 ht="12.0" customHeight="1">
      <c r="A496" s="6"/>
      <c r="B496" s="22"/>
      <c r="C496" s="6"/>
      <c r="D496" s="22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22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 ht="12.0" customHeight="1">
      <c r="A497" s="6"/>
      <c r="B497" s="22"/>
      <c r="C497" s="6"/>
      <c r="D497" s="22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22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 ht="12.0" customHeight="1">
      <c r="A498" s="6"/>
      <c r="B498" s="22"/>
      <c r="C498" s="6"/>
      <c r="D498" s="22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22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 ht="12.0" customHeight="1">
      <c r="A499" s="6"/>
      <c r="B499" s="22"/>
      <c r="C499" s="6"/>
      <c r="D499" s="22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22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 ht="12.0" customHeight="1">
      <c r="A500" s="6"/>
      <c r="B500" s="22"/>
      <c r="C500" s="6"/>
      <c r="D500" s="22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22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 ht="12.0" customHeight="1">
      <c r="A501" s="6"/>
      <c r="B501" s="22"/>
      <c r="C501" s="6"/>
      <c r="D501" s="22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22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 ht="12.0" customHeight="1">
      <c r="A502" s="6"/>
      <c r="B502" s="22"/>
      <c r="C502" s="6"/>
      <c r="D502" s="22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22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 ht="12.0" customHeight="1">
      <c r="A503" s="6"/>
      <c r="B503" s="22"/>
      <c r="C503" s="6"/>
      <c r="D503" s="22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22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 ht="12.0" customHeight="1">
      <c r="A504" s="6"/>
      <c r="B504" s="22"/>
      <c r="C504" s="6"/>
      <c r="D504" s="22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22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 ht="12.0" customHeight="1">
      <c r="A505" s="6"/>
      <c r="B505" s="22"/>
      <c r="C505" s="6"/>
      <c r="D505" s="22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22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 ht="12.0" customHeight="1">
      <c r="A506" s="6"/>
      <c r="B506" s="22"/>
      <c r="C506" s="6"/>
      <c r="D506" s="22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22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 ht="12.0" customHeight="1">
      <c r="A507" s="6"/>
      <c r="B507" s="22"/>
      <c r="C507" s="6"/>
      <c r="D507" s="22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22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 ht="12.0" customHeight="1">
      <c r="A508" s="6"/>
      <c r="B508" s="22"/>
      <c r="C508" s="6"/>
      <c r="D508" s="22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22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 ht="12.0" customHeight="1">
      <c r="A509" s="6"/>
      <c r="B509" s="22"/>
      <c r="C509" s="6"/>
      <c r="D509" s="22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22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 ht="12.0" customHeight="1">
      <c r="A510" s="6"/>
      <c r="B510" s="22"/>
      <c r="C510" s="6"/>
      <c r="D510" s="22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22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 ht="12.0" customHeight="1">
      <c r="A511" s="6"/>
      <c r="B511" s="22"/>
      <c r="C511" s="6"/>
      <c r="D511" s="22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22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 ht="12.0" customHeight="1">
      <c r="A512" s="6"/>
      <c r="B512" s="22"/>
      <c r="C512" s="6"/>
      <c r="D512" s="22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22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 ht="12.0" customHeight="1">
      <c r="A513" s="6"/>
      <c r="B513" s="22"/>
      <c r="C513" s="6"/>
      <c r="D513" s="22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22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 ht="12.0" customHeight="1">
      <c r="A514" s="6"/>
      <c r="B514" s="22"/>
      <c r="C514" s="6"/>
      <c r="D514" s="22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22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 ht="12.0" customHeight="1">
      <c r="A515" s="6"/>
      <c r="B515" s="22"/>
      <c r="C515" s="6"/>
      <c r="D515" s="22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22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 ht="12.0" customHeight="1">
      <c r="A516" s="6"/>
      <c r="B516" s="22"/>
      <c r="C516" s="6"/>
      <c r="D516" s="22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22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 ht="12.0" customHeight="1">
      <c r="A517" s="6"/>
      <c r="B517" s="22"/>
      <c r="C517" s="6"/>
      <c r="D517" s="22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22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 ht="12.0" customHeight="1">
      <c r="A518" s="6"/>
      <c r="B518" s="22"/>
      <c r="C518" s="6"/>
      <c r="D518" s="22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22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 ht="12.0" customHeight="1">
      <c r="A519" s="6"/>
      <c r="B519" s="22"/>
      <c r="C519" s="6"/>
      <c r="D519" s="22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22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ht="12.0" customHeight="1">
      <c r="A520" s="6"/>
      <c r="B520" s="22"/>
      <c r="C520" s="6"/>
      <c r="D520" s="22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22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 ht="12.0" customHeight="1">
      <c r="A521" s="6"/>
      <c r="B521" s="22"/>
      <c r="C521" s="6"/>
      <c r="D521" s="22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22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 ht="12.0" customHeight="1">
      <c r="A522" s="6"/>
      <c r="B522" s="22"/>
      <c r="C522" s="6"/>
      <c r="D522" s="22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22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 ht="12.0" customHeight="1">
      <c r="A523" s="6"/>
      <c r="B523" s="22"/>
      <c r="C523" s="6"/>
      <c r="D523" s="22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22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ht="12.0" customHeight="1">
      <c r="A524" s="6"/>
      <c r="B524" s="22"/>
      <c r="C524" s="6"/>
      <c r="D524" s="22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22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 ht="12.0" customHeight="1">
      <c r="A525" s="6"/>
      <c r="B525" s="22"/>
      <c r="C525" s="6"/>
      <c r="D525" s="22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22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 ht="12.0" customHeight="1">
      <c r="A526" s="6"/>
      <c r="B526" s="22"/>
      <c r="C526" s="6"/>
      <c r="D526" s="22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22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 ht="12.0" customHeight="1">
      <c r="A527" s="6"/>
      <c r="B527" s="22"/>
      <c r="C527" s="6"/>
      <c r="D527" s="22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22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ht="12.0" customHeight="1">
      <c r="A528" s="6"/>
      <c r="B528" s="22"/>
      <c r="C528" s="6"/>
      <c r="D528" s="22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22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 ht="12.0" customHeight="1">
      <c r="A529" s="6"/>
      <c r="B529" s="22"/>
      <c r="C529" s="6"/>
      <c r="D529" s="22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22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 ht="12.0" customHeight="1">
      <c r="A530" s="6"/>
      <c r="B530" s="22"/>
      <c r="C530" s="6"/>
      <c r="D530" s="22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22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 ht="12.0" customHeight="1">
      <c r="A531" s="6"/>
      <c r="B531" s="22"/>
      <c r="C531" s="6"/>
      <c r="D531" s="22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22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 ht="12.0" customHeight="1">
      <c r="A532" s="6"/>
      <c r="B532" s="22"/>
      <c r="C532" s="6"/>
      <c r="D532" s="22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22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 ht="12.0" customHeight="1">
      <c r="A533" s="6"/>
      <c r="B533" s="22"/>
      <c r="C533" s="6"/>
      <c r="D533" s="22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22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 ht="12.0" customHeight="1">
      <c r="A534" s="6"/>
      <c r="B534" s="22"/>
      <c r="C534" s="6"/>
      <c r="D534" s="22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22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 ht="12.0" customHeight="1">
      <c r="A535" s="6"/>
      <c r="B535" s="22"/>
      <c r="C535" s="6"/>
      <c r="D535" s="22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22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 ht="12.0" customHeight="1">
      <c r="A536" s="6"/>
      <c r="B536" s="22"/>
      <c r="C536" s="6"/>
      <c r="D536" s="22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22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 ht="12.0" customHeight="1">
      <c r="A537" s="6"/>
      <c r="B537" s="22"/>
      <c r="C537" s="6"/>
      <c r="D537" s="22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22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 ht="12.0" customHeight="1">
      <c r="A538" s="6"/>
      <c r="B538" s="22"/>
      <c r="C538" s="6"/>
      <c r="D538" s="22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22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 ht="12.0" customHeight="1">
      <c r="A539" s="6"/>
      <c r="B539" s="22"/>
      <c r="C539" s="6"/>
      <c r="D539" s="22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22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 ht="12.0" customHeight="1">
      <c r="A540" s="6"/>
      <c r="B540" s="22"/>
      <c r="C540" s="6"/>
      <c r="D540" s="22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22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 ht="12.0" customHeight="1">
      <c r="A541" s="6"/>
      <c r="B541" s="22"/>
      <c r="C541" s="6"/>
      <c r="D541" s="22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22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 ht="12.0" customHeight="1">
      <c r="A542" s="6"/>
      <c r="B542" s="22"/>
      <c r="C542" s="6"/>
      <c r="D542" s="22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22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 ht="12.0" customHeight="1">
      <c r="A543" s="6"/>
      <c r="B543" s="22"/>
      <c r="C543" s="6"/>
      <c r="D543" s="22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22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 ht="12.0" customHeight="1">
      <c r="A544" s="6"/>
      <c r="B544" s="22"/>
      <c r="C544" s="6"/>
      <c r="D544" s="22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22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 ht="12.0" customHeight="1">
      <c r="A545" s="6"/>
      <c r="B545" s="22"/>
      <c r="C545" s="6"/>
      <c r="D545" s="22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22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 ht="12.0" customHeight="1">
      <c r="A546" s="6"/>
      <c r="B546" s="22"/>
      <c r="C546" s="6"/>
      <c r="D546" s="22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22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 ht="12.0" customHeight="1">
      <c r="A547" s="6"/>
      <c r="B547" s="22"/>
      <c r="C547" s="6"/>
      <c r="D547" s="22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22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 ht="12.0" customHeight="1">
      <c r="A548" s="6"/>
      <c r="B548" s="22"/>
      <c r="C548" s="6"/>
      <c r="D548" s="22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22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 ht="12.0" customHeight="1">
      <c r="A549" s="6"/>
      <c r="B549" s="22"/>
      <c r="C549" s="6"/>
      <c r="D549" s="22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22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 ht="12.0" customHeight="1">
      <c r="A550" s="6"/>
      <c r="B550" s="22"/>
      <c r="C550" s="6"/>
      <c r="D550" s="22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22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 ht="12.0" customHeight="1">
      <c r="A551" s="6"/>
      <c r="B551" s="22"/>
      <c r="C551" s="6"/>
      <c r="D551" s="22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22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 ht="12.0" customHeight="1">
      <c r="A552" s="6"/>
      <c r="B552" s="22"/>
      <c r="C552" s="6"/>
      <c r="D552" s="22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22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 ht="12.0" customHeight="1">
      <c r="A553" s="6"/>
      <c r="B553" s="22"/>
      <c r="C553" s="6"/>
      <c r="D553" s="22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22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 ht="12.0" customHeight="1">
      <c r="A554" s="6"/>
      <c r="B554" s="22"/>
      <c r="C554" s="6"/>
      <c r="D554" s="22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22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 ht="12.0" customHeight="1">
      <c r="A555" s="6"/>
      <c r="B555" s="22"/>
      <c r="C555" s="6"/>
      <c r="D555" s="22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22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 ht="12.0" customHeight="1">
      <c r="A556" s="6"/>
      <c r="B556" s="22"/>
      <c r="C556" s="6"/>
      <c r="D556" s="22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22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 ht="12.0" customHeight="1">
      <c r="A557" s="6"/>
      <c r="B557" s="22"/>
      <c r="C557" s="6"/>
      <c r="D557" s="22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22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 ht="12.0" customHeight="1">
      <c r="A558" s="6"/>
      <c r="B558" s="22"/>
      <c r="C558" s="6"/>
      <c r="D558" s="22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22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 ht="12.0" customHeight="1">
      <c r="A559" s="6"/>
      <c r="B559" s="22"/>
      <c r="C559" s="6"/>
      <c r="D559" s="22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22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ht="12.0" customHeight="1">
      <c r="A560" s="6"/>
      <c r="B560" s="22"/>
      <c r="C560" s="6"/>
      <c r="D560" s="22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22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 ht="12.0" customHeight="1">
      <c r="A561" s="6"/>
      <c r="B561" s="22"/>
      <c r="C561" s="6"/>
      <c r="D561" s="22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22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 ht="12.0" customHeight="1">
      <c r="A562" s="6"/>
      <c r="B562" s="22"/>
      <c r="C562" s="6"/>
      <c r="D562" s="22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22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 ht="12.0" customHeight="1">
      <c r="A563" s="6"/>
      <c r="B563" s="22"/>
      <c r="C563" s="6"/>
      <c r="D563" s="22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22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 ht="12.0" customHeight="1">
      <c r="A564" s="6"/>
      <c r="B564" s="22"/>
      <c r="C564" s="6"/>
      <c r="D564" s="22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22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 ht="12.0" customHeight="1">
      <c r="A565" s="6"/>
      <c r="B565" s="22"/>
      <c r="C565" s="6"/>
      <c r="D565" s="22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22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 ht="12.0" customHeight="1">
      <c r="A566" s="6"/>
      <c r="B566" s="22"/>
      <c r="C566" s="6"/>
      <c r="D566" s="22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22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 ht="12.0" customHeight="1">
      <c r="A567" s="6"/>
      <c r="B567" s="22"/>
      <c r="C567" s="6"/>
      <c r="D567" s="22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22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 ht="12.0" customHeight="1">
      <c r="A568" s="6"/>
      <c r="B568" s="22"/>
      <c r="C568" s="6"/>
      <c r="D568" s="22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22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 ht="12.0" customHeight="1">
      <c r="A569" s="6"/>
      <c r="B569" s="22"/>
      <c r="C569" s="6"/>
      <c r="D569" s="22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22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 ht="12.0" customHeight="1">
      <c r="A570" s="6"/>
      <c r="B570" s="22"/>
      <c r="C570" s="6"/>
      <c r="D570" s="22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22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 ht="12.0" customHeight="1">
      <c r="A571" s="6"/>
      <c r="B571" s="22"/>
      <c r="C571" s="6"/>
      <c r="D571" s="22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22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 ht="12.0" customHeight="1">
      <c r="A572" s="6"/>
      <c r="B572" s="22"/>
      <c r="C572" s="6"/>
      <c r="D572" s="22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22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 ht="12.0" customHeight="1">
      <c r="A573" s="6"/>
      <c r="B573" s="22"/>
      <c r="C573" s="6"/>
      <c r="D573" s="22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22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 ht="12.0" customHeight="1">
      <c r="A574" s="6"/>
      <c r="B574" s="22"/>
      <c r="C574" s="6"/>
      <c r="D574" s="22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22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 ht="12.0" customHeight="1">
      <c r="A575" s="6"/>
      <c r="B575" s="22"/>
      <c r="C575" s="6"/>
      <c r="D575" s="22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22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 ht="12.0" customHeight="1">
      <c r="A576" s="6"/>
      <c r="B576" s="22"/>
      <c r="C576" s="6"/>
      <c r="D576" s="22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22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 ht="12.0" customHeight="1">
      <c r="A577" s="6"/>
      <c r="B577" s="22"/>
      <c r="C577" s="6"/>
      <c r="D577" s="22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22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 ht="12.0" customHeight="1">
      <c r="A578" s="6"/>
      <c r="B578" s="22"/>
      <c r="C578" s="6"/>
      <c r="D578" s="22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22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 ht="12.0" customHeight="1">
      <c r="A579" s="6"/>
      <c r="B579" s="22"/>
      <c r="C579" s="6"/>
      <c r="D579" s="22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22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 ht="12.0" customHeight="1">
      <c r="A580" s="6"/>
      <c r="B580" s="22"/>
      <c r="C580" s="6"/>
      <c r="D580" s="22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22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 ht="12.0" customHeight="1">
      <c r="A581" s="6"/>
      <c r="B581" s="22"/>
      <c r="C581" s="6"/>
      <c r="D581" s="22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22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 ht="12.0" customHeight="1">
      <c r="A582" s="6"/>
      <c r="B582" s="22"/>
      <c r="C582" s="6"/>
      <c r="D582" s="22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22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 ht="12.0" customHeight="1">
      <c r="A583" s="6"/>
      <c r="B583" s="22"/>
      <c r="C583" s="6"/>
      <c r="D583" s="22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22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 ht="12.0" customHeight="1">
      <c r="A584" s="6"/>
      <c r="B584" s="22"/>
      <c r="C584" s="6"/>
      <c r="D584" s="22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22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 ht="12.0" customHeight="1">
      <c r="A585" s="6"/>
      <c r="B585" s="22"/>
      <c r="C585" s="6"/>
      <c r="D585" s="22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22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 ht="12.0" customHeight="1">
      <c r="A586" s="6"/>
      <c r="B586" s="22"/>
      <c r="C586" s="6"/>
      <c r="D586" s="22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22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 ht="12.0" customHeight="1">
      <c r="A587" s="6"/>
      <c r="B587" s="22"/>
      <c r="C587" s="6"/>
      <c r="D587" s="22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22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 ht="12.0" customHeight="1">
      <c r="A588" s="6"/>
      <c r="B588" s="22"/>
      <c r="C588" s="6"/>
      <c r="D588" s="22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22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 ht="12.0" customHeight="1">
      <c r="A589" s="6"/>
      <c r="B589" s="22"/>
      <c r="C589" s="6"/>
      <c r="D589" s="22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22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 ht="12.0" customHeight="1">
      <c r="A590" s="6"/>
      <c r="B590" s="22"/>
      <c r="C590" s="6"/>
      <c r="D590" s="22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22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 ht="12.0" customHeight="1">
      <c r="A591" s="6"/>
      <c r="B591" s="22"/>
      <c r="C591" s="6"/>
      <c r="D591" s="22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22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 ht="12.0" customHeight="1">
      <c r="A592" s="6"/>
      <c r="B592" s="22"/>
      <c r="C592" s="6"/>
      <c r="D592" s="22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22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 ht="12.0" customHeight="1">
      <c r="A593" s="6"/>
      <c r="B593" s="22"/>
      <c r="C593" s="6"/>
      <c r="D593" s="22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22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 ht="12.0" customHeight="1">
      <c r="A594" s="6"/>
      <c r="B594" s="22"/>
      <c r="C594" s="6"/>
      <c r="D594" s="22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22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 ht="12.0" customHeight="1">
      <c r="A595" s="6"/>
      <c r="B595" s="22"/>
      <c r="C595" s="6"/>
      <c r="D595" s="22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22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 ht="12.0" customHeight="1">
      <c r="A596" s="6"/>
      <c r="B596" s="22"/>
      <c r="C596" s="6"/>
      <c r="D596" s="22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22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ht="12.0" customHeight="1">
      <c r="A597" s="6"/>
      <c r="B597" s="22"/>
      <c r="C597" s="6"/>
      <c r="D597" s="22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22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 ht="12.0" customHeight="1">
      <c r="A598" s="6"/>
      <c r="B598" s="22"/>
      <c r="C598" s="6"/>
      <c r="D598" s="22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22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ht="12.0" customHeight="1">
      <c r="A599" s="6"/>
      <c r="B599" s="22"/>
      <c r="C599" s="6"/>
      <c r="D599" s="22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22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ht="12.0" customHeight="1">
      <c r="A600" s="6"/>
      <c r="B600" s="22"/>
      <c r="C600" s="6"/>
      <c r="D600" s="22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22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 ht="12.0" customHeight="1">
      <c r="A601" s="6"/>
      <c r="B601" s="22"/>
      <c r="C601" s="6"/>
      <c r="D601" s="22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22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ht="12.0" customHeight="1">
      <c r="A602" s="6"/>
      <c r="B602" s="22"/>
      <c r="C602" s="6"/>
      <c r="D602" s="22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22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 ht="12.0" customHeight="1">
      <c r="A603" s="6"/>
      <c r="B603" s="22"/>
      <c r="C603" s="6"/>
      <c r="D603" s="22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22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 ht="12.0" customHeight="1">
      <c r="A604" s="6"/>
      <c r="B604" s="22"/>
      <c r="C604" s="6"/>
      <c r="D604" s="22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22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 ht="12.0" customHeight="1">
      <c r="A605" s="6"/>
      <c r="B605" s="22"/>
      <c r="C605" s="6"/>
      <c r="D605" s="22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22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 ht="12.0" customHeight="1">
      <c r="A606" s="6"/>
      <c r="B606" s="22"/>
      <c r="C606" s="6"/>
      <c r="D606" s="22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22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 ht="12.0" customHeight="1">
      <c r="A607" s="6"/>
      <c r="B607" s="22"/>
      <c r="C607" s="6"/>
      <c r="D607" s="22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22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 ht="12.0" customHeight="1">
      <c r="A608" s="6"/>
      <c r="B608" s="22"/>
      <c r="C608" s="6"/>
      <c r="D608" s="22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22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 ht="12.0" customHeight="1">
      <c r="A609" s="6"/>
      <c r="B609" s="22"/>
      <c r="C609" s="6"/>
      <c r="D609" s="22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22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 ht="12.0" customHeight="1">
      <c r="A610" s="6"/>
      <c r="B610" s="22"/>
      <c r="C610" s="6"/>
      <c r="D610" s="22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22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ht="12.0" customHeight="1">
      <c r="A611" s="6"/>
      <c r="B611" s="22"/>
      <c r="C611" s="6"/>
      <c r="D611" s="22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22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 ht="12.0" customHeight="1">
      <c r="A612" s="6"/>
      <c r="B612" s="22"/>
      <c r="C612" s="6"/>
      <c r="D612" s="22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22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ht="12.0" customHeight="1">
      <c r="A613" s="6"/>
      <c r="B613" s="22"/>
      <c r="C613" s="6"/>
      <c r="D613" s="22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22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ht="12.0" customHeight="1">
      <c r="A614" s="6"/>
      <c r="B614" s="22"/>
      <c r="C614" s="6"/>
      <c r="D614" s="22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22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 ht="12.0" customHeight="1">
      <c r="A615" s="6"/>
      <c r="B615" s="22"/>
      <c r="C615" s="6"/>
      <c r="D615" s="22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22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 ht="12.0" customHeight="1">
      <c r="A616" s="6"/>
      <c r="B616" s="22"/>
      <c r="C616" s="6"/>
      <c r="D616" s="22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22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 ht="12.0" customHeight="1">
      <c r="A617" s="6"/>
      <c r="B617" s="22"/>
      <c r="C617" s="6"/>
      <c r="D617" s="22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22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 ht="12.0" customHeight="1">
      <c r="A618" s="6"/>
      <c r="B618" s="22"/>
      <c r="C618" s="6"/>
      <c r="D618" s="22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22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 ht="12.0" customHeight="1">
      <c r="A619" s="6"/>
      <c r="B619" s="22"/>
      <c r="C619" s="6"/>
      <c r="D619" s="22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22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 ht="12.0" customHeight="1">
      <c r="A620" s="6"/>
      <c r="B620" s="22"/>
      <c r="C620" s="6"/>
      <c r="D620" s="22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22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 ht="12.0" customHeight="1">
      <c r="A621" s="6"/>
      <c r="B621" s="22"/>
      <c r="C621" s="6"/>
      <c r="D621" s="22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22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 ht="12.0" customHeight="1">
      <c r="A622" s="6"/>
      <c r="B622" s="22"/>
      <c r="C622" s="6"/>
      <c r="D622" s="22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22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 ht="12.0" customHeight="1">
      <c r="A623" s="6"/>
      <c r="B623" s="22"/>
      <c r="C623" s="6"/>
      <c r="D623" s="22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22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 ht="12.0" customHeight="1">
      <c r="A624" s="6"/>
      <c r="B624" s="22"/>
      <c r="C624" s="6"/>
      <c r="D624" s="22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22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 ht="12.0" customHeight="1">
      <c r="A625" s="6"/>
      <c r="B625" s="22"/>
      <c r="C625" s="6"/>
      <c r="D625" s="22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22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 ht="12.0" customHeight="1">
      <c r="A626" s="6"/>
      <c r="B626" s="22"/>
      <c r="C626" s="6"/>
      <c r="D626" s="22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22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 ht="12.0" customHeight="1">
      <c r="A627" s="6"/>
      <c r="B627" s="22"/>
      <c r="C627" s="6"/>
      <c r="D627" s="22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22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 ht="12.0" customHeight="1">
      <c r="A628" s="6"/>
      <c r="B628" s="22"/>
      <c r="C628" s="6"/>
      <c r="D628" s="22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22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 ht="12.0" customHeight="1">
      <c r="A629" s="6"/>
      <c r="B629" s="22"/>
      <c r="C629" s="6"/>
      <c r="D629" s="22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22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 ht="12.0" customHeight="1">
      <c r="A630" s="6"/>
      <c r="B630" s="22"/>
      <c r="C630" s="6"/>
      <c r="D630" s="22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22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 ht="12.0" customHeight="1">
      <c r="A631" s="6"/>
      <c r="B631" s="22"/>
      <c r="C631" s="6"/>
      <c r="D631" s="22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22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 ht="12.0" customHeight="1">
      <c r="A632" s="6"/>
      <c r="B632" s="22"/>
      <c r="C632" s="6"/>
      <c r="D632" s="22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22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 ht="12.0" customHeight="1">
      <c r="A633" s="6"/>
      <c r="B633" s="22"/>
      <c r="C633" s="6"/>
      <c r="D633" s="22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22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 ht="12.0" customHeight="1">
      <c r="A634" s="6"/>
      <c r="B634" s="22"/>
      <c r="C634" s="6"/>
      <c r="D634" s="22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22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 ht="12.0" customHeight="1">
      <c r="A635" s="6"/>
      <c r="B635" s="22"/>
      <c r="C635" s="6"/>
      <c r="D635" s="22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22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 ht="12.0" customHeight="1">
      <c r="A636" s="6"/>
      <c r="B636" s="22"/>
      <c r="C636" s="6"/>
      <c r="D636" s="22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22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 ht="12.0" customHeight="1">
      <c r="A637" s="6"/>
      <c r="B637" s="22"/>
      <c r="C637" s="6"/>
      <c r="D637" s="22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22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ht="12.0" customHeight="1">
      <c r="A638" s="6"/>
      <c r="B638" s="22"/>
      <c r="C638" s="6"/>
      <c r="D638" s="22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22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ht="12.0" customHeight="1">
      <c r="A639" s="6"/>
      <c r="B639" s="22"/>
      <c r="C639" s="6"/>
      <c r="D639" s="22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22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 ht="12.0" customHeight="1">
      <c r="A640" s="6"/>
      <c r="B640" s="22"/>
      <c r="C640" s="6"/>
      <c r="D640" s="22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22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 ht="12.0" customHeight="1">
      <c r="A641" s="6"/>
      <c r="B641" s="22"/>
      <c r="C641" s="6"/>
      <c r="D641" s="22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22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 ht="12.0" customHeight="1">
      <c r="A642" s="6"/>
      <c r="B642" s="22"/>
      <c r="C642" s="6"/>
      <c r="D642" s="22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22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 ht="12.0" customHeight="1">
      <c r="A643" s="6"/>
      <c r="B643" s="22"/>
      <c r="C643" s="6"/>
      <c r="D643" s="22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22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 ht="12.0" customHeight="1">
      <c r="A644" s="6"/>
      <c r="B644" s="22"/>
      <c r="C644" s="6"/>
      <c r="D644" s="22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22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ht="12.0" customHeight="1">
      <c r="A645" s="6"/>
      <c r="B645" s="22"/>
      <c r="C645" s="6"/>
      <c r="D645" s="22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22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ht="12.0" customHeight="1">
      <c r="A646" s="6"/>
      <c r="B646" s="22"/>
      <c r="C646" s="6"/>
      <c r="D646" s="22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22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 ht="12.0" customHeight="1">
      <c r="A647" s="6"/>
      <c r="B647" s="22"/>
      <c r="C647" s="6"/>
      <c r="D647" s="22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22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 ht="12.0" customHeight="1">
      <c r="A648" s="6"/>
      <c r="B648" s="22"/>
      <c r="C648" s="6"/>
      <c r="D648" s="22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22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 ht="12.0" customHeight="1">
      <c r="A649" s="6"/>
      <c r="B649" s="22"/>
      <c r="C649" s="6"/>
      <c r="D649" s="22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22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ht="12.0" customHeight="1">
      <c r="A650" s="6"/>
      <c r="B650" s="22"/>
      <c r="C650" s="6"/>
      <c r="D650" s="22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22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 ht="12.0" customHeight="1">
      <c r="A651" s="6"/>
      <c r="B651" s="22"/>
      <c r="C651" s="6"/>
      <c r="D651" s="22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22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 ht="12.0" customHeight="1">
      <c r="A652" s="6"/>
      <c r="B652" s="22"/>
      <c r="C652" s="6"/>
      <c r="D652" s="22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22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 ht="12.0" customHeight="1">
      <c r="A653" s="6"/>
      <c r="B653" s="22"/>
      <c r="C653" s="6"/>
      <c r="D653" s="22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22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 ht="12.0" customHeight="1">
      <c r="A654" s="6"/>
      <c r="B654" s="22"/>
      <c r="C654" s="6"/>
      <c r="D654" s="22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22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 ht="12.0" customHeight="1">
      <c r="A655" s="6"/>
      <c r="B655" s="22"/>
      <c r="C655" s="6"/>
      <c r="D655" s="22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22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 ht="12.0" customHeight="1">
      <c r="A656" s="6"/>
      <c r="B656" s="22"/>
      <c r="C656" s="6"/>
      <c r="D656" s="22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22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 ht="12.0" customHeight="1">
      <c r="A657" s="6"/>
      <c r="B657" s="22"/>
      <c r="C657" s="6"/>
      <c r="D657" s="22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22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 ht="12.0" customHeight="1">
      <c r="A658" s="6"/>
      <c r="B658" s="22"/>
      <c r="C658" s="6"/>
      <c r="D658" s="22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22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 ht="12.0" customHeight="1">
      <c r="A659" s="6"/>
      <c r="B659" s="22"/>
      <c r="C659" s="6"/>
      <c r="D659" s="22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22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 ht="12.0" customHeight="1">
      <c r="A660" s="6"/>
      <c r="B660" s="22"/>
      <c r="C660" s="6"/>
      <c r="D660" s="22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22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 ht="12.0" customHeight="1">
      <c r="A661" s="6"/>
      <c r="B661" s="22"/>
      <c r="C661" s="6"/>
      <c r="D661" s="22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22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 ht="12.0" customHeight="1">
      <c r="A662" s="6"/>
      <c r="B662" s="22"/>
      <c r="C662" s="6"/>
      <c r="D662" s="22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22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 ht="12.0" customHeight="1">
      <c r="A663" s="6"/>
      <c r="B663" s="22"/>
      <c r="C663" s="6"/>
      <c r="D663" s="22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22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 ht="12.0" customHeight="1">
      <c r="A664" s="6"/>
      <c r="B664" s="22"/>
      <c r="C664" s="6"/>
      <c r="D664" s="22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22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 ht="12.0" customHeight="1">
      <c r="A665" s="6"/>
      <c r="B665" s="22"/>
      <c r="C665" s="6"/>
      <c r="D665" s="22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22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 ht="12.0" customHeight="1">
      <c r="A666" s="6"/>
      <c r="B666" s="22"/>
      <c r="C666" s="6"/>
      <c r="D666" s="22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22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 ht="12.0" customHeight="1">
      <c r="A667" s="6"/>
      <c r="B667" s="22"/>
      <c r="C667" s="6"/>
      <c r="D667" s="22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22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 ht="12.0" customHeight="1">
      <c r="A668" s="6"/>
      <c r="B668" s="22"/>
      <c r="C668" s="6"/>
      <c r="D668" s="22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22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 ht="12.0" customHeight="1">
      <c r="A669" s="6"/>
      <c r="B669" s="22"/>
      <c r="C669" s="6"/>
      <c r="D669" s="22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22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 ht="12.0" customHeight="1">
      <c r="A670" s="6"/>
      <c r="B670" s="22"/>
      <c r="C670" s="6"/>
      <c r="D670" s="22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22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ht="12.0" customHeight="1">
      <c r="A671" s="6"/>
      <c r="B671" s="22"/>
      <c r="C671" s="6"/>
      <c r="D671" s="22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22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ht="12.0" customHeight="1">
      <c r="A672" s="6"/>
      <c r="B672" s="22"/>
      <c r="C672" s="6"/>
      <c r="D672" s="22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22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 ht="12.0" customHeight="1">
      <c r="A673" s="6"/>
      <c r="B673" s="22"/>
      <c r="C673" s="6"/>
      <c r="D673" s="22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22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 ht="12.0" customHeight="1">
      <c r="A674" s="6"/>
      <c r="B674" s="22"/>
      <c r="C674" s="6"/>
      <c r="D674" s="22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22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 ht="12.0" customHeight="1">
      <c r="A675" s="6"/>
      <c r="B675" s="22"/>
      <c r="C675" s="6"/>
      <c r="D675" s="22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22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 ht="12.0" customHeight="1">
      <c r="A676" s="6"/>
      <c r="B676" s="22"/>
      <c r="C676" s="6"/>
      <c r="D676" s="22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22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 ht="12.0" customHeight="1">
      <c r="A677" s="6"/>
      <c r="B677" s="22"/>
      <c r="C677" s="6"/>
      <c r="D677" s="22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22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 ht="12.0" customHeight="1">
      <c r="A678" s="6"/>
      <c r="B678" s="22"/>
      <c r="C678" s="6"/>
      <c r="D678" s="22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22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 ht="12.0" customHeight="1">
      <c r="A679" s="6"/>
      <c r="B679" s="22"/>
      <c r="C679" s="6"/>
      <c r="D679" s="22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22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 ht="12.0" customHeight="1">
      <c r="A680" s="6"/>
      <c r="B680" s="22"/>
      <c r="C680" s="6"/>
      <c r="D680" s="22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22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 ht="12.0" customHeight="1">
      <c r="A681" s="6"/>
      <c r="B681" s="22"/>
      <c r="C681" s="6"/>
      <c r="D681" s="22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22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 ht="12.0" customHeight="1">
      <c r="A682" s="6"/>
      <c r="B682" s="22"/>
      <c r="C682" s="6"/>
      <c r="D682" s="22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22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 ht="12.0" customHeight="1">
      <c r="A683" s="6"/>
      <c r="B683" s="22"/>
      <c r="C683" s="6"/>
      <c r="D683" s="22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22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 ht="12.0" customHeight="1">
      <c r="A684" s="6"/>
      <c r="B684" s="22"/>
      <c r="C684" s="6"/>
      <c r="D684" s="22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22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 ht="12.0" customHeight="1">
      <c r="A685" s="6"/>
      <c r="B685" s="22"/>
      <c r="C685" s="6"/>
      <c r="D685" s="22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22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 ht="12.0" customHeight="1">
      <c r="A686" s="6"/>
      <c r="B686" s="22"/>
      <c r="C686" s="6"/>
      <c r="D686" s="22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22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 ht="12.0" customHeight="1">
      <c r="A687" s="6"/>
      <c r="B687" s="22"/>
      <c r="C687" s="6"/>
      <c r="D687" s="22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22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 ht="12.0" customHeight="1">
      <c r="A688" s="6"/>
      <c r="B688" s="22"/>
      <c r="C688" s="6"/>
      <c r="D688" s="22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22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 ht="12.0" customHeight="1">
      <c r="A689" s="6"/>
      <c r="B689" s="22"/>
      <c r="C689" s="6"/>
      <c r="D689" s="22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22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 ht="12.0" customHeight="1">
      <c r="A690" s="6"/>
      <c r="B690" s="22"/>
      <c r="C690" s="6"/>
      <c r="D690" s="22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22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 ht="12.0" customHeight="1">
      <c r="A691" s="6"/>
      <c r="B691" s="22"/>
      <c r="C691" s="6"/>
      <c r="D691" s="22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22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 ht="12.0" customHeight="1">
      <c r="A692" s="6"/>
      <c r="B692" s="22"/>
      <c r="C692" s="6"/>
      <c r="D692" s="22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22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 ht="12.0" customHeight="1">
      <c r="A693" s="6"/>
      <c r="B693" s="22"/>
      <c r="C693" s="6"/>
      <c r="D693" s="22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22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 ht="12.0" customHeight="1">
      <c r="A694" s="6"/>
      <c r="B694" s="22"/>
      <c r="C694" s="6"/>
      <c r="D694" s="22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22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 ht="12.0" customHeight="1">
      <c r="A695" s="6"/>
      <c r="B695" s="22"/>
      <c r="C695" s="6"/>
      <c r="D695" s="22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22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 ht="12.0" customHeight="1">
      <c r="A696" s="6"/>
      <c r="B696" s="22"/>
      <c r="C696" s="6"/>
      <c r="D696" s="22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22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 ht="12.0" customHeight="1">
      <c r="A697" s="6"/>
      <c r="B697" s="22"/>
      <c r="C697" s="6"/>
      <c r="D697" s="22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22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 ht="12.0" customHeight="1">
      <c r="A698" s="6"/>
      <c r="B698" s="22"/>
      <c r="C698" s="6"/>
      <c r="D698" s="22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22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 ht="12.0" customHeight="1">
      <c r="A699" s="6"/>
      <c r="B699" s="22"/>
      <c r="C699" s="6"/>
      <c r="D699" s="22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22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 ht="12.0" customHeight="1">
      <c r="A700" s="6"/>
      <c r="B700" s="22"/>
      <c r="C700" s="6"/>
      <c r="D700" s="22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22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 ht="12.0" customHeight="1">
      <c r="A701" s="6"/>
      <c r="B701" s="22"/>
      <c r="C701" s="6"/>
      <c r="D701" s="22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22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 ht="12.0" customHeight="1">
      <c r="A702" s="6"/>
      <c r="B702" s="22"/>
      <c r="C702" s="6"/>
      <c r="D702" s="22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22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 ht="12.0" customHeight="1">
      <c r="A703" s="6"/>
      <c r="B703" s="22"/>
      <c r="C703" s="6"/>
      <c r="D703" s="22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22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 ht="12.0" customHeight="1">
      <c r="A704" s="6"/>
      <c r="B704" s="22"/>
      <c r="C704" s="6"/>
      <c r="D704" s="22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22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 ht="12.0" customHeight="1">
      <c r="A705" s="6"/>
      <c r="B705" s="22"/>
      <c r="C705" s="6"/>
      <c r="D705" s="22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22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 ht="12.0" customHeight="1">
      <c r="A706" s="6"/>
      <c r="B706" s="22"/>
      <c r="C706" s="6"/>
      <c r="D706" s="22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22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 ht="12.0" customHeight="1">
      <c r="A707" s="6"/>
      <c r="B707" s="22"/>
      <c r="C707" s="6"/>
      <c r="D707" s="22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22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 ht="12.0" customHeight="1">
      <c r="A708" s="6"/>
      <c r="B708" s="22"/>
      <c r="C708" s="6"/>
      <c r="D708" s="22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22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 ht="12.0" customHeight="1">
      <c r="A709" s="6"/>
      <c r="B709" s="22"/>
      <c r="C709" s="6"/>
      <c r="D709" s="22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22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 ht="12.0" customHeight="1">
      <c r="A710" s="6"/>
      <c r="B710" s="22"/>
      <c r="C710" s="6"/>
      <c r="D710" s="22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22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 ht="12.0" customHeight="1">
      <c r="A711" s="6"/>
      <c r="B711" s="22"/>
      <c r="C711" s="6"/>
      <c r="D711" s="22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22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 ht="12.0" customHeight="1">
      <c r="A712" s="6"/>
      <c r="B712" s="22"/>
      <c r="C712" s="6"/>
      <c r="D712" s="22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22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 ht="12.0" customHeight="1">
      <c r="A713" s="6"/>
      <c r="B713" s="22"/>
      <c r="C713" s="6"/>
      <c r="D713" s="22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22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 ht="12.0" customHeight="1">
      <c r="A714" s="6"/>
      <c r="B714" s="22"/>
      <c r="C714" s="6"/>
      <c r="D714" s="22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22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 ht="12.0" customHeight="1">
      <c r="A715" s="6"/>
      <c r="B715" s="22"/>
      <c r="C715" s="6"/>
      <c r="D715" s="22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22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 ht="12.0" customHeight="1">
      <c r="A716" s="6"/>
      <c r="B716" s="22"/>
      <c r="C716" s="6"/>
      <c r="D716" s="22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22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 ht="12.0" customHeight="1">
      <c r="A717" s="6"/>
      <c r="B717" s="22"/>
      <c r="C717" s="6"/>
      <c r="D717" s="22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22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 ht="12.0" customHeight="1">
      <c r="A718" s="6"/>
      <c r="B718" s="22"/>
      <c r="C718" s="6"/>
      <c r="D718" s="22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22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 ht="12.0" customHeight="1">
      <c r="A719" s="6"/>
      <c r="B719" s="22"/>
      <c r="C719" s="6"/>
      <c r="D719" s="22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22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 ht="12.0" customHeight="1">
      <c r="A720" s="6"/>
      <c r="B720" s="22"/>
      <c r="C720" s="6"/>
      <c r="D720" s="22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22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 ht="12.0" customHeight="1">
      <c r="A721" s="6"/>
      <c r="B721" s="22"/>
      <c r="C721" s="6"/>
      <c r="D721" s="22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22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 ht="12.0" customHeight="1">
      <c r="A722" s="6"/>
      <c r="B722" s="22"/>
      <c r="C722" s="6"/>
      <c r="D722" s="22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22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 ht="12.0" customHeight="1">
      <c r="A723" s="6"/>
      <c r="B723" s="22"/>
      <c r="C723" s="6"/>
      <c r="D723" s="22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22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 ht="12.0" customHeight="1">
      <c r="A724" s="6"/>
      <c r="B724" s="22"/>
      <c r="C724" s="6"/>
      <c r="D724" s="22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22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 ht="12.0" customHeight="1">
      <c r="A725" s="6"/>
      <c r="B725" s="22"/>
      <c r="C725" s="6"/>
      <c r="D725" s="22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22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 ht="12.0" customHeight="1">
      <c r="A726" s="6"/>
      <c r="B726" s="22"/>
      <c r="C726" s="6"/>
      <c r="D726" s="22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22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 ht="12.0" customHeight="1">
      <c r="A727" s="6"/>
      <c r="B727" s="22"/>
      <c r="C727" s="6"/>
      <c r="D727" s="22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22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 ht="12.0" customHeight="1">
      <c r="A728" s="6"/>
      <c r="B728" s="22"/>
      <c r="C728" s="6"/>
      <c r="D728" s="22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22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 ht="12.0" customHeight="1">
      <c r="A729" s="6"/>
      <c r="B729" s="22"/>
      <c r="C729" s="6"/>
      <c r="D729" s="22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22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 ht="12.0" customHeight="1">
      <c r="A730" s="6"/>
      <c r="B730" s="22"/>
      <c r="C730" s="6"/>
      <c r="D730" s="22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22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 ht="12.0" customHeight="1">
      <c r="A731" s="6"/>
      <c r="B731" s="22"/>
      <c r="C731" s="6"/>
      <c r="D731" s="22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22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 ht="12.0" customHeight="1">
      <c r="A732" s="6"/>
      <c r="B732" s="22"/>
      <c r="C732" s="6"/>
      <c r="D732" s="22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22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 ht="12.0" customHeight="1">
      <c r="A733" s="6"/>
      <c r="B733" s="22"/>
      <c r="C733" s="6"/>
      <c r="D733" s="22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22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 ht="12.0" customHeight="1">
      <c r="A734" s="6"/>
      <c r="B734" s="22"/>
      <c r="C734" s="6"/>
      <c r="D734" s="22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22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 ht="12.0" customHeight="1">
      <c r="A735" s="6"/>
      <c r="B735" s="22"/>
      <c r="C735" s="6"/>
      <c r="D735" s="22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22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 ht="12.0" customHeight="1">
      <c r="A736" s="6"/>
      <c r="B736" s="22"/>
      <c r="C736" s="6"/>
      <c r="D736" s="22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22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 ht="12.0" customHeight="1">
      <c r="A737" s="6"/>
      <c r="B737" s="22"/>
      <c r="C737" s="6"/>
      <c r="D737" s="22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22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 ht="12.0" customHeight="1">
      <c r="A738" s="6"/>
      <c r="B738" s="22"/>
      <c r="C738" s="6"/>
      <c r="D738" s="22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22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 ht="12.0" customHeight="1">
      <c r="A739" s="6"/>
      <c r="B739" s="22"/>
      <c r="C739" s="6"/>
      <c r="D739" s="22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22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 ht="12.0" customHeight="1">
      <c r="A740" s="6"/>
      <c r="B740" s="22"/>
      <c r="C740" s="6"/>
      <c r="D740" s="22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22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 ht="12.0" customHeight="1">
      <c r="A741" s="6"/>
      <c r="B741" s="22"/>
      <c r="C741" s="6"/>
      <c r="D741" s="22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22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 ht="12.0" customHeight="1">
      <c r="A742" s="6"/>
      <c r="B742" s="22"/>
      <c r="C742" s="6"/>
      <c r="D742" s="22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22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 ht="12.0" customHeight="1">
      <c r="A743" s="6"/>
      <c r="B743" s="22"/>
      <c r="C743" s="6"/>
      <c r="D743" s="22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22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 ht="12.0" customHeight="1">
      <c r="A744" s="6"/>
      <c r="B744" s="22"/>
      <c r="C744" s="6"/>
      <c r="D744" s="22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22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 ht="12.0" customHeight="1">
      <c r="A745" s="6"/>
      <c r="B745" s="22"/>
      <c r="C745" s="6"/>
      <c r="D745" s="22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22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 ht="12.0" customHeight="1">
      <c r="A746" s="6"/>
      <c r="B746" s="22"/>
      <c r="C746" s="6"/>
      <c r="D746" s="22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22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 ht="12.0" customHeight="1">
      <c r="A747" s="6"/>
      <c r="B747" s="22"/>
      <c r="C747" s="6"/>
      <c r="D747" s="22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22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 ht="12.0" customHeight="1">
      <c r="A748" s="6"/>
      <c r="B748" s="22"/>
      <c r="C748" s="6"/>
      <c r="D748" s="22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22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 ht="12.0" customHeight="1">
      <c r="A749" s="6"/>
      <c r="B749" s="22"/>
      <c r="C749" s="6"/>
      <c r="D749" s="22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22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 ht="12.0" customHeight="1">
      <c r="A750" s="6"/>
      <c r="B750" s="22"/>
      <c r="C750" s="6"/>
      <c r="D750" s="22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22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 ht="12.0" customHeight="1">
      <c r="A751" s="6"/>
      <c r="B751" s="22"/>
      <c r="C751" s="6"/>
      <c r="D751" s="22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22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 ht="12.0" customHeight="1">
      <c r="A752" s="6"/>
      <c r="B752" s="22"/>
      <c r="C752" s="6"/>
      <c r="D752" s="22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22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 ht="12.0" customHeight="1">
      <c r="A753" s="6"/>
      <c r="B753" s="22"/>
      <c r="C753" s="6"/>
      <c r="D753" s="22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22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 ht="12.0" customHeight="1">
      <c r="A754" s="6"/>
      <c r="B754" s="22"/>
      <c r="C754" s="6"/>
      <c r="D754" s="22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22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 ht="12.0" customHeight="1">
      <c r="A755" s="6"/>
      <c r="B755" s="22"/>
      <c r="C755" s="6"/>
      <c r="D755" s="22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22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 ht="12.0" customHeight="1">
      <c r="A756" s="6"/>
      <c r="B756" s="22"/>
      <c r="C756" s="6"/>
      <c r="D756" s="22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22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 ht="12.0" customHeight="1">
      <c r="A757" s="6"/>
      <c r="B757" s="22"/>
      <c r="C757" s="6"/>
      <c r="D757" s="22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22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 ht="12.0" customHeight="1">
      <c r="A758" s="6"/>
      <c r="B758" s="22"/>
      <c r="C758" s="6"/>
      <c r="D758" s="22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22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 ht="12.0" customHeight="1">
      <c r="A759" s="6"/>
      <c r="B759" s="22"/>
      <c r="C759" s="6"/>
      <c r="D759" s="22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22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 ht="12.0" customHeight="1">
      <c r="A760" s="6"/>
      <c r="B760" s="22"/>
      <c r="C760" s="6"/>
      <c r="D760" s="22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22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 ht="12.0" customHeight="1">
      <c r="A761" s="6"/>
      <c r="B761" s="22"/>
      <c r="C761" s="6"/>
      <c r="D761" s="22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22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 ht="12.0" customHeight="1">
      <c r="A762" s="6"/>
      <c r="B762" s="22"/>
      <c r="C762" s="6"/>
      <c r="D762" s="22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22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 ht="12.0" customHeight="1">
      <c r="A763" s="6"/>
      <c r="B763" s="22"/>
      <c r="C763" s="6"/>
      <c r="D763" s="22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22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 ht="12.0" customHeight="1">
      <c r="A764" s="6"/>
      <c r="B764" s="22"/>
      <c r="C764" s="6"/>
      <c r="D764" s="22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22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 ht="12.0" customHeight="1">
      <c r="A765" s="6"/>
      <c r="B765" s="22"/>
      <c r="C765" s="6"/>
      <c r="D765" s="22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22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 ht="12.0" customHeight="1">
      <c r="A766" s="6"/>
      <c r="B766" s="22"/>
      <c r="C766" s="6"/>
      <c r="D766" s="22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22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 ht="12.0" customHeight="1">
      <c r="A767" s="6"/>
      <c r="B767" s="22"/>
      <c r="C767" s="6"/>
      <c r="D767" s="22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22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 ht="12.0" customHeight="1">
      <c r="A768" s="6"/>
      <c r="B768" s="22"/>
      <c r="C768" s="6"/>
      <c r="D768" s="22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22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 ht="12.0" customHeight="1">
      <c r="A769" s="6"/>
      <c r="B769" s="22"/>
      <c r="C769" s="6"/>
      <c r="D769" s="22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22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 ht="12.0" customHeight="1">
      <c r="A770" s="6"/>
      <c r="B770" s="22"/>
      <c r="C770" s="6"/>
      <c r="D770" s="22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22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 ht="12.0" customHeight="1">
      <c r="A771" s="6"/>
      <c r="B771" s="22"/>
      <c r="C771" s="6"/>
      <c r="D771" s="22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22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 ht="12.0" customHeight="1">
      <c r="A772" s="6"/>
      <c r="B772" s="22"/>
      <c r="C772" s="6"/>
      <c r="D772" s="22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22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 ht="12.0" customHeight="1">
      <c r="A773" s="6"/>
      <c r="B773" s="22"/>
      <c r="C773" s="6"/>
      <c r="D773" s="22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22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 ht="12.0" customHeight="1">
      <c r="A774" s="6"/>
      <c r="B774" s="22"/>
      <c r="C774" s="6"/>
      <c r="D774" s="22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22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 ht="12.0" customHeight="1">
      <c r="A775" s="6"/>
      <c r="B775" s="22"/>
      <c r="C775" s="6"/>
      <c r="D775" s="22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22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 ht="12.0" customHeight="1">
      <c r="A776" s="6"/>
      <c r="B776" s="22"/>
      <c r="C776" s="6"/>
      <c r="D776" s="22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22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 ht="12.0" customHeight="1">
      <c r="A777" s="6"/>
      <c r="B777" s="22"/>
      <c r="C777" s="6"/>
      <c r="D777" s="22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22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 ht="12.0" customHeight="1">
      <c r="A778" s="6"/>
      <c r="B778" s="22"/>
      <c r="C778" s="6"/>
      <c r="D778" s="22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22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 ht="12.0" customHeight="1">
      <c r="A779" s="6"/>
      <c r="B779" s="22"/>
      <c r="C779" s="6"/>
      <c r="D779" s="22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22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 ht="12.0" customHeight="1">
      <c r="A780" s="6"/>
      <c r="B780" s="22"/>
      <c r="C780" s="6"/>
      <c r="D780" s="22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22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 ht="12.0" customHeight="1">
      <c r="A781" s="6"/>
      <c r="B781" s="22"/>
      <c r="C781" s="6"/>
      <c r="D781" s="22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22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 ht="12.0" customHeight="1">
      <c r="A782" s="6"/>
      <c r="B782" s="22"/>
      <c r="C782" s="6"/>
      <c r="D782" s="22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22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 ht="12.0" customHeight="1">
      <c r="A783" s="6"/>
      <c r="B783" s="22"/>
      <c r="C783" s="6"/>
      <c r="D783" s="22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22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 ht="12.0" customHeight="1">
      <c r="A784" s="6"/>
      <c r="B784" s="22"/>
      <c r="C784" s="6"/>
      <c r="D784" s="22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22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 ht="12.0" customHeight="1">
      <c r="A785" s="6"/>
      <c r="B785" s="22"/>
      <c r="C785" s="6"/>
      <c r="D785" s="22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22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ht="12.0" customHeight="1">
      <c r="A786" s="6"/>
      <c r="B786" s="22"/>
      <c r="C786" s="6"/>
      <c r="D786" s="22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22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 ht="12.0" customHeight="1">
      <c r="A787" s="6"/>
      <c r="B787" s="22"/>
      <c r="C787" s="6"/>
      <c r="D787" s="22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22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 ht="12.0" customHeight="1">
      <c r="A788" s="6"/>
      <c r="B788" s="22"/>
      <c r="C788" s="6"/>
      <c r="D788" s="22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22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 ht="12.0" customHeight="1">
      <c r="A789" s="6"/>
      <c r="B789" s="22"/>
      <c r="C789" s="6"/>
      <c r="D789" s="22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22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 ht="12.0" customHeight="1">
      <c r="A790" s="6"/>
      <c r="B790" s="22"/>
      <c r="C790" s="6"/>
      <c r="D790" s="22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22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 ht="12.0" customHeight="1">
      <c r="A791" s="6"/>
      <c r="B791" s="22"/>
      <c r="C791" s="6"/>
      <c r="D791" s="22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22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 ht="12.0" customHeight="1">
      <c r="A792" s="6"/>
      <c r="B792" s="22"/>
      <c r="C792" s="6"/>
      <c r="D792" s="22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22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 ht="12.0" customHeight="1">
      <c r="A793" s="6"/>
      <c r="B793" s="22"/>
      <c r="C793" s="6"/>
      <c r="D793" s="22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22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 ht="12.0" customHeight="1">
      <c r="A794" s="6"/>
      <c r="B794" s="22"/>
      <c r="C794" s="6"/>
      <c r="D794" s="22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22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 ht="12.0" customHeight="1">
      <c r="A795" s="6"/>
      <c r="B795" s="22"/>
      <c r="C795" s="6"/>
      <c r="D795" s="22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22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 ht="12.0" customHeight="1">
      <c r="A796" s="6"/>
      <c r="B796" s="22"/>
      <c r="C796" s="6"/>
      <c r="D796" s="22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22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 ht="12.0" customHeight="1">
      <c r="A797" s="6"/>
      <c r="B797" s="22"/>
      <c r="C797" s="6"/>
      <c r="D797" s="22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22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 ht="12.0" customHeight="1">
      <c r="A798" s="6"/>
      <c r="B798" s="22"/>
      <c r="C798" s="6"/>
      <c r="D798" s="22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22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 ht="12.0" customHeight="1">
      <c r="A799" s="6"/>
      <c r="B799" s="22"/>
      <c r="C799" s="6"/>
      <c r="D799" s="22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22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 ht="12.0" customHeight="1">
      <c r="A800" s="6"/>
      <c r="B800" s="22"/>
      <c r="C800" s="6"/>
      <c r="D800" s="22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22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 ht="12.0" customHeight="1">
      <c r="A801" s="6"/>
      <c r="B801" s="22"/>
      <c r="C801" s="6"/>
      <c r="D801" s="22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22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 ht="12.0" customHeight="1">
      <c r="A802" s="6"/>
      <c r="B802" s="22"/>
      <c r="C802" s="6"/>
      <c r="D802" s="22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22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 ht="12.0" customHeight="1">
      <c r="A803" s="6"/>
      <c r="B803" s="22"/>
      <c r="C803" s="6"/>
      <c r="D803" s="22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22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 ht="12.0" customHeight="1">
      <c r="A804" s="6"/>
      <c r="B804" s="22"/>
      <c r="C804" s="6"/>
      <c r="D804" s="22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22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 ht="12.0" customHeight="1">
      <c r="A805" s="6"/>
      <c r="B805" s="22"/>
      <c r="C805" s="6"/>
      <c r="D805" s="22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22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 ht="12.0" customHeight="1">
      <c r="A806" s="6"/>
      <c r="B806" s="22"/>
      <c r="C806" s="6"/>
      <c r="D806" s="22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22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 ht="12.0" customHeight="1">
      <c r="A807" s="6"/>
      <c r="B807" s="22"/>
      <c r="C807" s="6"/>
      <c r="D807" s="22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22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 ht="12.0" customHeight="1">
      <c r="A808" s="6"/>
      <c r="B808" s="22"/>
      <c r="C808" s="6"/>
      <c r="D808" s="22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22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 ht="12.0" customHeight="1">
      <c r="A809" s="6"/>
      <c r="B809" s="22"/>
      <c r="C809" s="6"/>
      <c r="D809" s="22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22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 ht="12.0" customHeight="1">
      <c r="A810" s="6"/>
      <c r="B810" s="22"/>
      <c r="C810" s="6"/>
      <c r="D810" s="22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22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 ht="12.0" customHeight="1">
      <c r="A811" s="6"/>
      <c r="B811" s="22"/>
      <c r="C811" s="6"/>
      <c r="D811" s="22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22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 ht="12.0" customHeight="1">
      <c r="A812" s="6"/>
      <c r="B812" s="22"/>
      <c r="C812" s="6"/>
      <c r="D812" s="22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22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 ht="12.0" customHeight="1">
      <c r="A813" s="6"/>
      <c r="B813" s="22"/>
      <c r="C813" s="6"/>
      <c r="D813" s="22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22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 ht="12.0" customHeight="1">
      <c r="A814" s="6"/>
      <c r="B814" s="22"/>
      <c r="C814" s="6"/>
      <c r="D814" s="22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22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 ht="12.0" customHeight="1">
      <c r="A815" s="6"/>
      <c r="B815" s="22"/>
      <c r="C815" s="6"/>
      <c r="D815" s="22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22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 ht="12.0" customHeight="1">
      <c r="A816" s="6"/>
      <c r="B816" s="22"/>
      <c r="C816" s="6"/>
      <c r="D816" s="22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22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 ht="12.0" customHeight="1">
      <c r="A817" s="6"/>
      <c r="B817" s="22"/>
      <c r="C817" s="6"/>
      <c r="D817" s="22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22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 ht="12.0" customHeight="1">
      <c r="A818" s="6"/>
      <c r="B818" s="22"/>
      <c r="C818" s="6"/>
      <c r="D818" s="22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22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 ht="12.0" customHeight="1">
      <c r="A819" s="6"/>
      <c r="B819" s="22"/>
      <c r="C819" s="6"/>
      <c r="D819" s="22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22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 ht="12.0" customHeight="1">
      <c r="A820" s="6"/>
      <c r="B820" s="22"/>
      <c r="C820" s="6"/>
      <c r="D820" s="22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22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 ht="12.0" customHeight="1">
      <c r="A821" s="6"/>
      <c r="B821" s="22"/>
      <c r="C821" s="6"/>
      <c r="D821" s="22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22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 ht="12.0" customHeight="1">
      <c r="A822" s="6"/>
      <c r="B822" s="22"/>
      <c r="C822" s="6"/>
      <c r="D822" s="22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22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 ht="12.0" customHeight="1">
      <c r="A823" s="6"/>
      <c r="B823" s="22"/>
      <c r="C823" s="6"/>
      <c r="D823" s="22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22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 ht="12.0" customHeight="1">
      <c r="A824" s="6"/>
      <c r="B824" s="22"/>
      <c r="C824" s="6"/>
      <c r="D824" s="22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22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 ht="12.0" customHeight="1">
      <c r="A825" s="6"/>
      <c r="B825" s="22"/>
      <c r="C825" s="6"/>
      <c r="D825" s="22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22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 ht="12.0" customHeight="1">
      <c r="A826" s="6"/>
      <c r="B826" s="22"/>
      <c r="C826" s="6"/>
      <c r="D826" s="22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22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 ht="12.0" customHeight="1">
      <c r="A827" s="6"/>
      <c r="B827" s="22"/>
      <c r="C827" s="6"/>
      <c r="D827" s="22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22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 ht="12.0" customHeight="1">
      <c r="A828" s="6"/>
      <c r="B828" s="22"/>
      <c r="C828" s="6"/>
      <c r="D828" s="22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22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 ht="12.0" customHeight="1">
      <c r="A829" s="6"/>
      <c r="B829" s="22"/>
      <c r="C829" s="6"/>
      <c r="D829" s="22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22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 ht="12.0" customHeight="1">
      <c r="A830" s="6"/>
      <c r="B830" s="22"/>
      <c r="C830" s="6"/>
      <c r="D830" s="22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22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 ht="12.0" customHeight="1">
      <c r="A831" s="6"/>
      <c r="B831" s="22"/>
      <c r="C831" s="6"/>
      <c r="D831" s="22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22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 ht="12.0" customHeight="1">
      <c r="A832" s="6"/>
      <c r="B832" s="22"/>
      <c r="C832" s="6"/>
      <c r="D832" s="22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22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 ht="12.0" customHeight="1">
      <c r="A833" s="6"/>
      <c r="B833" s="22"/>
      <c r="C833" s="6"/>
      <c r="D833" s="22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22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 ht="12.0" customHeight="1">
      <c r="A834" s="6"/>
      <c r="B834" s="22"/>
      <c r="C834" s="6"/>
      <c r="D834" s="22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22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 ht="12.0" customHeight="1">
      <c r="A835" s="6"/>
      <c r="B835" s="22"/>
      <c r="C835" s="6"/>
      <c r="D835" s="22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22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 ht="12.0" customHeight="1">
      <c r="A836" s="6"/>
      <c r="B836" s="22"/>
      <c r="C836" s="6"/>
      <c r="D836" s="22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22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 ht="12.0" customHeight="1">
      <c r="A837" s="6"/>
      <c r="B837" s="22"/>
      <c r="C837" s="6"/>
      <c r="D837" s="22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22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 ht="12.0" customHeight="1">
      <c r="A838" s="6"/>
      <c r="B838" s="22"/>
      <c r="C838" s="6"/>
      <c r="D838" s="22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22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 ht="12.0" customHeight="1">
      <c r="A839" s="6"/>
      <c r="B839" s="22"/>
      <c r="C839" s="6"/>
      <c r="D839" s="22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22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 ht="12.0" customHeight="1">
      <c r="A840" s="6"/>
      <c r="B840" s="22"/>
      <c r="C840" s="6"/>
      <c r="D840" s="22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22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 ht="12.0" customHeight="1">
      <c r="A841" s="6"/>
      <c r="B841" s="22"/>
      <c r="C841" s="6"/>
      <c r="D841" s="22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22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 ht="12.0" customHeight="1">
      <c r="A842" s="6"/>
      <c r="B842" s="22"/>
      <c r="C842" s="6"/>
      <c r="D842" s="22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22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 ht="12.0" customHeight="1">
      <c r="A843" s="6"/>
      <c r="B843" s="22"/>
      <c r="C843" s="6"/>
      <c r="D843" s="22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22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 ht="12.0" customHeight="1">
      <c r="A844" s="6"/>
      <c r="B844" s="22"/>
      <c r="C844" s="6"/>
      <c r="D844" s="22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22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 ht="12.0" customHeight="1">
      <c r="A845" s="6"/>
      <c r="B845" s="22"/>
      <c r="C845" s="6"/>
      <c r="D845" s="22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22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 ht="12.0" customHeight="1">
      <c r="A846" s="6"/>
      <c r="B846" s="22"/>
      <c r="C846" s="6"/>
      <c r="D846" s="22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22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 ht="12.0" customHeight="1">
      <c r="A847" s="6"/>
      <c r="B847" s="22"/>
      <c r="C847" s="6"/>
      <c r="D847" s="22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22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 ht="12.0" customHeight="1">
      <c r="A848" s="6"/>
      <c r="B848" s="22"/>
      <c r="C848" s="6"/>
      <c r="D848" s="22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22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 ht="12.0" customHeight="1">
      <c r="A849" s="6"/>
      <c r="B849" s="22"/>
      <c r="C849" s="6"/>
      <c r="D849" s="22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22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 ht="12.0" customHeight="1">
      <c r="A850" s="6"/>
      <c r="B850" s="22"/>
      <c r="C850" s="6"/>
      <c r="D850" s="22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22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 ht="12.0" customHeight="1">
      <c r="A851" s="6"/>
      <c r="B851" s="22"/>
      <c r="C851" s="6"/>
      <c r="D851" s="22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22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 ht="12.0" customHeight="1">
      <c r="A852" s="6"/>
      <c r="B852" s="22"/>
      <c r="C852" s="6"/>
      <c r="D852" s="22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22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 ht="12.0" customHeight="1">
      <c r="A853" s="6"/>
      <c r="B853" s="22"/>
      <c r="C853" s="6"/>
      <c r="D853" s="22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22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 ht="12.0" customHeight="1">
      <c r="A854" s="6"/>
      <c r="B854" s="22"/>
      <c r="C854" s="6"/>
      <c r="D854" s="22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22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 ht="12.0" customHeight="1">
      <c r="A855" s="6"/>
      <c r="B855" s="22"/>
      <c r="C855" s="6"/>
      <c r="D855" s="22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22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 ht="12.0" customHeight="1">
      <c r="A856" s="6"/>
      <c r="B856" s="22"/>
      <c r="C856" s="6"/>
      <c r="D856" s="22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22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 ht="12.0" customHeight="1">
      <c r="A857" s="6"/>
      <c r="B857" s="22"/>
      <c r="C857" s="6"/>
      <c r="D857" s="22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22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 ht="12.0" customHeight="1">
      <c r="A858" s="6"/>
      <c r="B858" s="22"/>
      <c r="C858" s="6"/>
      <c r="D858" s="22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22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 ht="12.0" customHeight="1">
      <c r="A859" s="6"/>
      <c r="B859" s="22"/>
      <c r="C859" s="6"/>
      <c r="D859" s="22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22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ht="12.0" customHeight="1">
      <c r="A860" s="6"/>
      <c r="B860" s="22"/>
      <c r="C860" s="6"/>
      <c r="D860" s="22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22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 ht="12.0" customHeight="1">
      <c r="A861" s="6"/>
      <c r="B861" s="22"/>
      <c r="C861" s="6"/>
      <c r="D861" s="22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22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 ht="12.0" customHeight="1">
      <c r="A862" s="6"/>
      <c r="B862" s="22"/>
      <c r="C862" s="6"/>
      <c r="D862" s="22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22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 ht="12.0" customHeight="1">
      <c r="A863" s="6"/>
      <c r="B863" s="22"/>
      <c r="C863" s="6"/>
      <c r="D863" s="22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22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 ht="12.0" customHeight="1">
      <c r="A864" s="6"/>
      <c r="B864" s="22"/>
      <c r="C864" s="6"/>
      <c r="D864" s="22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22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 ht="12.0" customHeight="1">
      <c r="A865" s="6"/>
      <c r="B865" s="22"/>
      <c r="C865" s="6"/>
      <c r="D865" s="22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22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 ht="12.0" customHeight="1">
      <c r="A866" s="6"/>
      <c r="B866" s="22"/>
      <c r="C866" s="6"/>
      <c r="D866" s="22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22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 ht="12.0" customHeight="1">
      <c r="A867" s="6"/>
      <c r="B867" s="22"/>
      <c r="C867" s="6"/>
      <c r="D867" s="22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22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 ht="12.0" customHeight="1">
      <c r="A868" s="6"/>
      <c r="B868" s="22"/>
      <c r="C868" s="6"/>
      <c r="D868" s="22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22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 ht="12.0" customHeight="1">
      <c r="A869" s="6"/>
      <c r="B869" s="22"/>
      <c r="C869" s="6"/>
      <c r="D869" s="22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22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 ht="12.0" customHeight="1">
      <c r="A870" s="6"/>
      <c r="B870" s="22"/>
      <c r="C870" s="6"/>
      <c r="D870" s="22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22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 ht="12.0" customHeight="1">
      <c r="A871" s="6"/>
      <c r="B871" s="22"/>
      <c r="C871" s="6"/>
      <c r="D871" s="22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22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 ht="12.0" customHeight="1">
      <c r="A872" s="6"/>
      <c r="B872" s="22"/>
      <c r="C872" s="6"/>
      <c r="D872" s="22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22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 ht="12.0" customHeight="1">
      <c r="A873" s="6"/>
      <c r="B873" s="22"/>
      <c r="C873" s="6"/>
      <c r="D873" s="22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22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 ht="12.0" customHeight="1">
      <c r="A874" s="6"/>
      <c r="B874" s="22"/>
      <c r="C874" s="6"/>
      <c r="D874" s="22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22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 ht="12.0" customHeight="1">
      <c r="A875" s="6"/>
      <c r="B875" s="22"/>
      <c r="C875" s="6"/>
      <c r="D875" s="22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22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 ht="12.0" customHeight="1">
      <c r="A876" s="6"/>
      <c r="B876" s="22"/>
      <c r="C876" s="6"/>
      <c r="D876" s="22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22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 ht="12.0" customHeight="1">
      <c r="A877" s="6"/>
      <c r="B877" s="22"/>
      <c r="C877" s="6"/>
      <c r="D877" s="22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22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 ht="12.0" customHeight="1">
      <c r="A878" s="6"/>
      <c r="B878" s="22"/>
      <c r="C878" s="6"/>
      <c r="D878" s="22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22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 ht="12.0" customHeight="1">
      <c r="A879" s="6"/>
      <c r="B879" s="22"/>
      <c r="C879" s="6"/>
      <c r="D879" s="22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22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 ht="12.0" customHeight="1">
      <c r="A880" s="6"/>
      <c r="B880" s="22"/>
      <c r="C880" s="6"/>
      <c r="D880" s="22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22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 ht="12.0" customHeight="1">
      <c r="A881" s="6"/>
      <c r="B881" s="22"/>
      <c r="C881" s="6"/>
      <c r="D881" s="22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22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 ht="12.0" customHeight="1">
      <c r="A882" s="6"/>
      <c r="B882" s="22"/>
      <c r="C882" s="6"/>
      <c r="D882" s="22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22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 ht="12.0" customHeight="1">
      <c r="A883" s="6"/>
      <c r="B883" s="22"/>
      <c r="C883" s="6"/>
      <c r="D883" s="22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22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 ht="12.0" customHeight="1">
      <c r="A884" s="6"/>
      <c r="B884" s="22"/>
      <c r="C884" s="6"/>
      <c r="D884" s="22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22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 ht="12.0" customHeight="1">
      <c r="A885" s="6"/>
      <c r="B885" s="22"/>
      <c r="C885" s="6"/>
      <c r="D885" s="22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22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 ht="12.0" customHeight="1">
      <c r="A886" s="6"/>
      <c r="B886" s="22"/>
      <c r="C886" s="6"/>
      <c r="D886" s="22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22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 ht="12.0" customHeight="1">
      <c r="A887" s="6"/>
      <c r="B887" s="22"/>
      <c r="C887" s="6"/>
      <c r="D887" s="22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22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 ht="12.0" customHeight="1">
      <c r="A888" s="6"/>
      <c r="B888" s="22"/>
      <c r="C888" s="6"/>
      <c r="D888" s="22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22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 ht="12.0" customHeight="1">
      <c r="A889" s="6"/>
      <c r="B889" s="22"/>
      <c r="C889" s="6"/>
      <c r="D889" s="22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22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 ht="12.0" customHeight="1">
      <c r="A890" s="6"/>
      <c r="B890" s="22"/>
      <c r="C890" s="6"/>
      <c r="D890" s="22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22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 ht="12.0" customHeight="1">
      <c r="A891" s="6"/>
      <c r="B891" s="22"/>
      <c r="C891" s="6"/>
      <c r="D891" s="22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22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 ht="12.0" customHeight="1">
      <c r="A892" s="6"/>
      <c r="B892" s="22"/>
      <c r="C892" s="6"/>
      <c r="D892" s="22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22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 ht="12.0" customHeight="1">
      <c r="A893" s="6"/>
      <c r="B893" s="22"/>
      <c r="C893" s="6"/>
      <c r="D893" s="22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22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 ht="12.0" customHeight="1">
      <c r="A894" s="6"/>
      <c r="B894" s="22"/>
      <c r="C894" s="6"/>
      <c r="D894" s="22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22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 ht="12.0" customHeight="1">
      <c r="A895" s="6"/>
      <c r="B895" s="22"/>
      <c r="C895" s="6"/>
      <c r="D895" s="22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22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 ht="12.0" customHeight="1">
      <c r="A896" s="6"/>
      <c r="B896" s="22"/>
      <c r="C896" s="6"/>
      <c r="D896" s="22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22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 ht="12.0" customHeight="1">
      <c r="A897" s="6"/>
      <c r="B897" s="22"/>
      <c r="C897" s="6"/>
      <c r="D897" s="22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22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 ht="12.0" customHeight="1">
      <c r="A898" s="6"/>
      <c r="B898" s="22"/>
      <c r="C898" s="6"/>
      <c r="D898" s="22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22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 ht="12.0" customHeight="1">
      <c r="A899" s="6"/>
      <c r="B899" s="22"/>
      <c r="C899" s="6"/>
      <c r="D899" s="22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22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 ht="12.0" customHeight="1">
      <c r="A900" s="6"/>
      <c r="B900" s="22"/>
      <c r="C900" s="6"/>
      <c r="D900" s="22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22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 ht="12.0" customHeight="1">
      <c r="A901" s="6"/>
      <c r="B901" s="22"/>
      <c r="C901" s="6"/>
      <c r="D901" s="22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22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 ht="12.0" customHeight="1">
      <c r="A902" s="6"/>
      <c r="B902" s="22"/>
      <c r="C902" s="6"/>
      <c r="D902" s="22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22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 ht="12.0" customHeight="1">
      <c r="A903" s="6"/>
      <c r="B903" s="22"/>
      <c r="C903" s="6"/>
      <c r="D903" s="22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22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 ht="12.0" customHeight="1">
      <c r="A904" s="6"/>
      <c r="B904" s="22"/>
      <c r="C904" s="6"/>
      <c r="D904" s="22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22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 ht="12.0" customHeight="1">
      <c r="A905" s="6"/>
      <c r="B905" s="22"/>
      <c r="C905" s="6"/>
      <c r="D905" s="22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22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 ht="12.0" customHeight="1">
      <c r="A906" s="6"/>
      <c r="B906" s="22"/>
      <c r="C906" s="6"/>
      <c r="D906" s="22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22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 ht="12.0" customHeight="1">
      <c r="A907" s="6"/>
      <c r="B907" s="22"/>
      <c r="C907" s="6"/>
      <c r="D907" s="22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22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 ht="12.0" customHeight="1">
      <c r="A908" s="6"/>
      <c r="B908" s="22"/>
      <c r="C908" s="6"/>
      <c r="D908" s="22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22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 ht="12.0" customHeight="1">
      <c r="A909" s="6"/>
      <c r="B909" s="22"/>
      <c r="C909" s="6"/>
      <c r="D909" s="22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22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 ht="12.0" customHeight="1">
      <c r="A910" s="6"/>
      <c r="B910" s="22"/>
      <c r="C910" s="6"/>
      <c r="D910" s="22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22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 ht="12.0" customHeight="1">
      <c r="A911" s="6"/>
      <c r="B911" s="22"/>
      <c r="C911" s="6"/>
      <c r="D911" s="22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22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 ht="12.0" customHeight="1">
      <c r="A912" s="6"/>
      <c r="B912" s="22"/>
      <c r="C912" s="6"/>
      <c r="D912" s="22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22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 ht="12.0" customHeight="1">
      <c r="A913" s="6"/>
      <c r="B913" s="22"/>
      <c r="C913" s="6"/>
      <c r="D913" s="22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22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 ht="12.0" customHeight="1">
      <c r="A914" s="6"/>
      <c r="B914" s="22"/>
      <c r="C914" s="6"/>
      <c r="D914" s="22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22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 ht="12.0" customHeight="1">
      <c r="A915" s="6"/>
      <c r="B915" s="22"/>
      <c r="C915" s="6"/>
      <c r="D915" s="22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22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 ht="12.0" customHeight="1">
      <c r="A916" s="6"/>
      <c r="B916" s="22"/>
      <c r="C916" s="6"/>
      <c r="D916" s="22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22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 ht="12.0" customHeight="1">
      <c r="A917" s="6"/>
      <c r="B917" s="22"/>
      <c r="C917" s="6"/>
      <c r="D917" s="22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22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 ht="12.0" customHeight="1">
      <c r="A918" s="6"/>
      <c r="B918" s="22"/>
      <c r="C918" s="6"/>
      <c r="D918" s="22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22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 ht="12.0" customHeight="1">
      <c r="A919" s="6"/>
      <c r="B919" s="22"/>
      <c r="C919" s="6"/>
      <c r="D919" s="22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22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 ht="12.0" customHeight="1">
      <c r="A920" s="6"/>
      <c r="B920" s="22"/>
      <c r="C920" s="6"/>
      <c r="D920" s="22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22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 ht="12.0" customHeight="1">
      <c r="A921" s="6"/>
      <c r="B921" s="22"/>
      <c r="C921" s="6"/>
      <c r="D921" s="22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22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 ht="12.0" customHeight="1">
      <c r="A922" s="6"/>
      <c r="B922" s="22"/>
      <c r="C922" s="6"/>
      <c r="D922" s="22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22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 ht="12.0" customHeight="1">
      <c r="A923" s="6"/>
      <c r="B923" s="22"/>
      <c r="C923" s="6"/>
      <c r="D923" s="22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22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 ht="12.0" customHeight="1">
      <c r="A924" s="6"/>
      <c r="B924" s="22"/>
      <c r="C924" s="6"/>
      <c r="D924" s="22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22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 ht="12.0" customHeight="1">
      <c r="A925" s="6"/>
      <c r="B925" s="22"/>
      <c r="C925" s="6"/>
      <c r="D925" s="22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22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 ht="12.0" customHeight="1">
      <c r="A926" s="6"/>
      <c r="B926" s="22"/>
      <c r="C926" s="6"/>
      <c r="D926" s="22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22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 ht="12.0" customHeight="1">
      <c r="A927" s="6"/>
      <c r="B927" s="22"/>
      <c r="C927" s="6"/>
      <c r="D927" s="22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22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 ht="12.0" customHeight="1">
      <c r="A928" s="6"/>
      <c r="B928" s="22"/>
      <c r="C928" s="6"/>
      <c r="D928" s="22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22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 ht="12.0" customHeight="1">
      <c r="A929" s="6"/>
      <c r="B929" s="22"/>
      <c r="C929" s="6"/>
      <c r="D929" s="22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22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 ht="12.0" customHeight="1">
      <c r="A930" s="6"/>
      <c r="B930" s="22"/>
      <c r="C930" s="6"/>
      <c r="D930" s="22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22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 ht="12.0" customHeight="1">
      <c r="A931" s="6"/>
      <c r="B931" s="22"/>
      <c r="C931" s="6"/>
      <c r="D931" s="22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22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 ht="12.0" customHeight="1">
      <c r="A932" s="6"/>
      <c r="B932" s="22"/>
      <c r="C932" s="6"/>
      <c r="D932" s="22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22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 ht="12.0" customHeight="1">
      <c r="A933" s="6"/>
      <c r="B933" s="22"/>
      <c r="C933" s="6"/>
      <c r="D933" s="22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22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 ht="12.0" customHeight="1">
      <c r="A934" s="6"/>
      <c r="B934" s="22"/>
      <c r="C934" s="6"/>
      <c r="D934" s="22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22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 ht="12.0" customHeight="1">
      <c r="A935" s="6"/>
      <c r="B935" s="22"/>
      <c r="C935" s="6"/>
      <c r="D935" s="22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22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 ht="12.0" customHeight="1">
      <c r="A936" s="6"/>
      <c r="B936" s="22"/>
      <c r="C936" s="6"/>
      <c r="D936" s="22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22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 ht="12.0" customHeight="1">
      <c r="A937" s="6"/>
      <c r="B937" s="22"/>
      <c r="C937" s="6"/>
      <c r="D937" s="22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22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 ht="12.0" customHeight="1">
      <c r="A938" s="6"/>
      <c r="B938" s="22"/>
      <c r="C938" s="6"/>
      <c r="D938" s="22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22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 ht="12.0" customHeight="1">
      <c r="A939" s="6"/>
      <c r="B939" s="22"/>
      <c r="C939" s="6"/>
      <c r="D939" s="22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22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 ht="12.0" customHeight="1">
      <c r="A940" s="6"/>
      <c r="B940" s="22"/>
      <c r="C940" s="6"/>
      <c r="D940" s="22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22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 ht="12.0" customHeight="1">
      <c r="A941" s="6"/>
      <c r="B941" s="22"/>
      <c r="C941" s="6"/>
      <c r="D941" s="22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22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 ht="12.0" customHeight="1">
      <c r="A942" s="6"/>
      <c r="B942" s="22"/>
      <c r="C942" s="6"/>
      <c r="D942" s="22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22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 ht="12.0" customHeight="1">
      <c r="A943" s="6"/>
      <c r="B943" s="22"/>
      <c r="C943" s="6"/>
      <c r="D943" s="22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22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 ht="12.0" customHeight="1">
      <c r="A944" s="6"/>
      <c r="B944" s="22"/>
      <c r="C944" s="6"/>
      <c r="D944" s="22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22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 ht="12.0" customHeight="1">
      <c r="A945" s="6"/>
      <c r="B945" s="22"/>
      <c r="C945" s="6"/>
      <c r="D945" s="22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22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 ht="12.0" customHeight="1">
      <c r="A946" s="6"/>
      <c r="B946" s="22"/>
      <c r="C946" s="6"/>
      <c r="D946" s="22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22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 ht="12.0" customHeight="1">
      <c r="A947" s="6"/>
      <c r="B947" s="22"/>
      <c r="C947" s="6"/>
      <c r="D947" s="22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22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 ht="12.0" customHeight="1">
      <c r="A948" s="6"/>
      <c r="B948" s="22"/>
      <c r="C948" s="6"/>
      <c r="D948" s="22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22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 ht="12.0" customHeight="1">
      <c r="A949" s="6"/>
      <c r="B949" s="22"/>
      <c r="C949" s="6"/>
      <c r="D949" s="22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22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 ht="12.0" customHeight="1">
      <c r="A950" s="6"/>
      <c r="B950" s="22"/>
      <c r="C950" s="6"/>
      <c r="D950" s="22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22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 ht="12.0" customHeight="1">
      <c r="A951" s="6"/>
      <c r="B951" s="22"/>
      <c r="C951" s="6"/>
      <c r="D951" s="22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22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 ht="12.0" customHeight="1">
      <c r="A952" s="6"/>
      <c r="B952" s="22"/>
      <c r="C952" s="6"/>
      <c r="D952" s="22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22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 ht="12.0" customHeight="1">
      <c r="A953" s="6"/>
      <c r="B953" s="22"/>
      <c r="C953" s="6"/>
      <c r="D953" s="22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22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 ht="12.0" customHeight="1">
      <c r="A954" s="6"/>
      <c r="B954" s="22"/>
      <c r="C954" s="6"/>
      <c r="D954" s="22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22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 ht="12.0" customHeight="1">
      <c r="A955" s="6"/>
      <c r="B955" s="22"/>
      <c r="C955" s="6"/>
      <c r="D955" s="22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22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 ht="12.0" customHeight="1">
      <c r="A956" s="6"/>
      <c r="B956" s="22"/>
      <c r="C956" s="6"/>
      <c r="D956" s="22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22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 ht="12.0" customHeight="1">
      <c r="A957" s="6"/>
      <c r="B957" s="22"/>
      <c r="C957" s="6"/>
      <c r="D957" s="22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22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 ht="12.0" customHeight="1">
      <c r="A958" s="6"/>
      <c r="B958" s="22"/>
      <c r="C958" s="6"/>
      <c r="D958" s="22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22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 ht="12.0" customHeight="1">
      <c r="A959" s="6"/>
      <c r="B959" s="22"/>
      <c r="C959" s="6"/>
      <c r="D959" s="22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22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 ht="12.0" customHeight="1">
      <c r="A960" s="6"/>
      <c r="B960" s="22"/>
      <c r="C960" s="6"/>
      <c r="D960" s="22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22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 ht="12.0" customHeight="1">
      <c r="A961" s="6"/>
      <c r="B961" s="22"/>
      <c r="C961" s="6"/>
      <c r="D961" s="22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22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 ht="12.0" customHeight="1">
      <c r="A962" s="6"/>
      <c r="B962" s="22"/>
      <c r="C962" s="6"/>
      <c r="D962" s="22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22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 ht="12.0" customHeight="1">
      <c r="A963" s="6"/>
      <c r="B963" s="22"/>
      <c r="C963" s="6"/>
      <c r="D963" s="22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22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 ht="12.0" customHeight="1">
      <c r="A964" s="6"/>
      <c r="B964" s="22"/>
      <c r="C964" s="6"/>
      <c r="D964" s="22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22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 ht="12.0" customHeight="1">
      <c r="A965" s="6"/>
      <c r="B965" s="22"/>
      <c r="C965" s="6"/>
      <c r="D965" s="22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22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 ht="12.0" customHeight="1">
      <c r="A966" s="6"/>
      <c r="B966" s="22"/>
      <c r="C966" s="6"/>
      <c r="D966" s="22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22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 ht="12.0" customHeight="1">
      <c r="A967" s="6"/>
      <c r="B967" s="22"/>
      <c r="C967" s="6"/>
      <c r="D967" s="22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22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 ht="12.0" customHeight="1">
      <c r="A968" s="6"/>
      <c r="B968" s="22"/>
      <c r="C968" s="6"/>
      <c r="D968" s="22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22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 ht="12.0" customHeight="1">
      <c r="A969" s="6"/>
      <c r="B969" s="22"/>
      <c r="C969" s="6"/>
      <c r="D969" s="22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22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 ht="12.0" customHeight="1">
      <c r="A970" s="6"/>
      <c r="B970" s="22"/>
      <c r="C970" s="6"/>
      <c r="D970" s="22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22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 ht="12.0" customHeight="1">
      <c r="A971" s="6"/>
      <c r="B971" s="22"/>
      <c r="C971" s="6"/>
      <c r="D971" s="22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22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 ht="12.0" customHeight="1">
      <c r="A972" s="6"/>
      <c r="B972" s="22"/>
      <c r="C972" s="6"/>
      <c r="D972" s="22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22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 ht="12.0" customHeight="1">
      <c r="A973" s="6"/>
      <c r="B973" s="22"/>
      <c r="C973" s="6"/>
      <c r="D973" s="22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22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 ht="12.0" customHeight="1">
      <c r="A974" s="6"/>
      <c r="B974" s="22"/>
      <c r="C974" s="6"/>
      <c r="D974" s="22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22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 ht="12.0" customHeight="1">
      <c r="A975" s="6"/>
      <c r="B975" s="22"/>
      <c r="C975" s="6"/>
      <c r="D975" s="22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22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 ht="12.0" customHeight="1">
      <c r="A976" s="6"/>
      <c r="B976" s="22"/>
      <c r="C976" s="6"/>
      <c r="D976" s="22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22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 ht="12.0" customHeight="1">
      <c r="A977" s="6"/>
      <c r="B977" s="22"/>
      <c r="C977" s="6"/>
      <c r="D977" s="22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22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 ht="12.0" customHeight="1">
      <c r="A978" s="6"/>
      <c r="B978" s="22"/>
      <c r="C978" s="6"/>
      <c r="D978" s="22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22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 ht="12.0" customHeight="1">
      <c r="A979" s="6"/>
      <c r="B979" s="22"/>
      <c r="C979" s="6"/>
      <c r="D979" s="22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22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 ht="12.0" customHeight="1">
      <c r="A980" s="6"/>
      <c r="B980" s="22"/>
      <c r="C980" s="6"/>
      <c r="D980" s="22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22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 ht="12.0" customHeight="1">
      <c r="A981" s="6"/>
      <c r="B981" s="22"/>
      <c r="C981" s="6"/>
      <c r="D981" s="22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22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 ht="12.0" customHeight="1">
      <c r="A982" s="6"/>
      <c r="B982" s="22"/>
      <c r="C982" s="6"/>
      <c r="D982" s="22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22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 ht="12.0" customHeight="1">
      <c r="A983" s="6"/>
      <c r="B983" s="22"/>
      <c r="C983" s="6"/>
      <c r="D983" s="22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22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 ht="12.0" customHeight="1">
      <c r="A984" s="6"/>
      <c r="B984" s="22"/>
      <c r="C984" s="6"/>
      <c r="D984" s="22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22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 ht="12.0" customHeight="1">
      <c r="A985" s="6"/>
      <c r="B985" s="22"/>
      <c r="C985" s="6"/>
      <c r="D985" s="22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22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 ht="12.0" customHeight="1">
      <c r="A986" s="6"/>
      <c r="B986" s="22"/>
      <c r="C986" s="6"/>
      <c r="D986" s="22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22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 ht="12.0" customHeight="1">
      <c r="A987" s="6"/>
      <c r="B987" s="22"/>
      <c r="C987" s="6"/>
      <c r="D987" s="22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22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 ht="12.0" customHeight="1">
      <c r="A988" s="6"/>
      <c r="B988" s="22"/>
      <c r="C988" s="6"/>
      <c r="D988" s="22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22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 ht="12.0" customHeight="1">
      <c r="A989" s="6"/>
      <c r="B989" s="22"/>
      <c r="C989" s="6"/>
      <c r="D989" s="22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22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 ht="12.0" customHeight="1">
      <c r="A990" s="6"/>
      <c r="B990" s="22"/>
      <c r="C990" s="6"/>
      <c r="D990" s="22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22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 ht="12.0" customHeight="1">
      <c r="A991" s="6"/>
      <c r="B991" s="22"/>
      <c r="C991" s="6"/>
      <c r="D991" s="22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22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 ht="12.0" customHeight="1">
      <c r="A992" s="6"/>
      <c r="B992" s="22"/>
      <c r="C992" s="6"/>
      <c r="D992" s="22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22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 ht="12.0" customHeight="1">
      <c r="A993" s="6"/>
      <c r="B993" s="22"/>
      <c r="C993" s="6"/>
      <c r="D993" s="22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22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 ht="12.0" customHeight="1">
      <c r="A994" s="6"/>
      <c r="B994" s="22"/>
      <c r="C994" s="6"/>
      <c r="D994" s="22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22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 ht="12.0" customHeight="1">
      <c r="A995" s="6"/>
      <c r="B995" s="22"/>
      <c r="C995" s="6"/>
      <c r="D995" s="22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22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 ht="12.0" customHeight="1">
      <c r="A996" s="6"/>
      <c r="B996" s="22"/>
      <c r="C996" s="6"/>
      <c r="D996" s="22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22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 ht="12.0" customHeight="1">
      <c r="A997" s="6"/>
      <c r="B997" s="22"/>
      <c r="C997" s="6"/>
      <c r="D997" s="22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22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 ht="12.0" customHeight="1">
      <c r="A998" s="6"/>
      <c r="B998" s="22"/>
      <c r="C998" s="6"/>
      <c r="D998" s="22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22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 ht="12.0" customHeight="1">
      <c r="A999" s="6"/>
      <c r="B999" s="22"/>
      <c r="C999" s="6"/>
      <c r="D999" s="22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22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  <row r="1000" ht="12.0" customHeight="1">
      <c r="A1000" s="6"/>
      <c r="B1000" s="22"/>
      <c r="C1000" s="6"/>
      <c r="D1000" s="22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22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</row>
  </sheetData>
  <conditionalFormatting sqref="A206">
    <cfRule type="expression" dxfId="1" priority="1" stopIfTrue="1">
      <formula>#REF!=1</formula>
    </cfRule>
  </conditionalFormatting>
  <conditionalFormatting sqref="A207">
    <cfRule type="expression" dxfId="1" priority="2" stopIfTrue="1">
      <formula>#REF!=1</formula>
    </cfRule>
  </conditionalFormatting>
  <conditionalFormatting sqref="F206">
    <cfRule type="expression" dxfId="1" priority="3" stopIfTrue="1">
      <formula>#REF!=1</formula>
    </cfRule>
  </conditionalFormatting>
  <conditionalFormatting sqref="F207">
    <cfRule type="expression" dxfId="1" priority="4" stopIfTrue="1">
      <formula>#REF!=1</formula>
    </cfRule>
  </conditionalFormatting>
  <dataValidations>
    <dataValidation type="list" allowBlank="1" showErrorMessage="1" sqref="H3:J305">
      <formula1>'Data Validation'!$A:$A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6" width="8.71"/>
  </cols>
  <sheetData>
    <row r="1" ht="12.0" customHeight="1"/>
    <row r="2" ht="12.0" customHeight="1">
      <c r="A2" s="5" t="s">
        <v>964</v>
      </c>
    </row>
    <row r="3" ht="12.0" customHeight="1">
      <c r="A3" s="5" t="s">
        <v>688</v>
      </c>
    </row>
    <row r="4" ht="12.0" customHeight="1">
      <c r="A4" s="5" t="s">
        <v>636</v>
      </c>
    </row>
    <row r="5" ht="12.0" customHeight="1">
      <c r="A5" s="5" t="s">
        <v>1096</v>
      </c>
    </row>
    <row r="6" ht="12.0" customHeight="1">
      <c r="A6" s="5" t="s">
        <v>1059</v>
      </c>
    </row>
    <row r="7" ht="12.0" customHeight="1">
      <c r="A7" s="5" t="s">
        <v>1309</v>
      </c>
    </row>
    <row r="8" ht="12.0" customHeight="1">
      <c r="A8" s="5" t="s">
        <v>710</v>
      </c>
    </row>
    <row r="9" ht="12.0" customHeight="1">
      <c r="A9" s="5" t="s">
        <v>1226</v>
      </c>
    </row>
    <row r="10" ht="12.0" customHeight="1">
      <c r="A10" s="5" t="s">
        <v>1310</v>
      </c>
    </row>
    <row r="11" ht="12.0" customHeight="1">
      <c r="A11" s="5" t="s">
        <v>1005</v>
      </c>
    </row>
    <row r="12" ht="12.0" customHeight="1">
      <c r="A12" s="5" t="s">
        <v>1311</v>
      </c>
    </row>
    <row r="13" ht="12.0" customHeight="1">
      <c r="A13" s="5" t="s">
        <v>1212</v>
      </c>
    </row>
    <row r="14" ht="12.0" customHeight="1">
      <c r="A14" s="5" t="s">
        <v>1218</v>
      </c>
    </row>
    <row r="15" ht="12.0" customHeight="1">
      <c r="A15" s="5" t="s">
        <v>625</v>
      </c>
    </row>
    <row r="16" ht="12.0" customHeight="1">
      <c r="A16" s="5" t="s">
        <v>1263</v>
      </c>
    </row>
    <row r="17" ht="12.0" customHeight="1">
      <c r="A17" s="5" t="s">
        <v>1312</v>
      </c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3.43"/>
    <col customWidth="1" min="3" max="26" width="8.71"/>
  </cols>
  <sheetData>
    <row r="1" ht="12.0" customHeight="1">
      <c r="A1" s="35" t="s">
        <v>11</v>
      </c>
      <c r="B1" s="35" t="s">
        <v>407</v>
      </c>
    </row>
    <row r="2" ht="12.0" customHeight="1">
      <c r="A2" s="35" t="s">
        <v>20</v>
      </c>
      <c r="B2" s="35" t="s">
        <v>412</v>
      </c>
    </row>
    <row r="3" ht="12.0" customHeight="1">
      <c r="A3" s="35" t="s">
        <v>25</v>
      </c>
      <c r="B3" s="35" t="s">
        <v>417</v>
      </c>
    </row>
    <row r="4" ht="12.0" customHeight="1">
      <c r="A4" s="35" t="s">
        <v>32</v>
      </c>
      <c r="B4" s="35" t="s">
        <v>422</v>
      </c>
    </row>
    <row r="5" ht="12.0" customHeight="1">
      <c r="A5" s="35" t="s">
        <v>38</v>
      </c>
      <c r="B5" s="35" t="s">
        <v>426</v>
      </c>
    </row>
    <row r="6" ht="12.0" customHeight="1">
      <c r="A6" s="35" t="s">
        <v>42</v>
      </c>
      <c r="B6" s="35" t="s">
        <v>430</v>
      </c>
    </row>
    <row r="7" ht="12.0" customHeight="1">
      <c r="A7" s="35" t="s">
        <v>47</v>
      </c>
      <c r="B7" s="35" t="s">
        <v>435</v>
      </c>
    </row>
    <row r="8" ht="12.0" customHeight="1">
      <c r="A8" s="35" t="s">
        <v>50</v>
      </c>
      <c r="B8" s="35" t="s">
        <v>439</v>
      </c>
    </row>
    <row r="9" ht="12.0" customHeight="1">
      <c r="A9" s="35" t="s">
        <v>56</v>
      </c>
      <c r="B9" s="35" t="s">
        <v>441</v>
      </c>
    </row>
    <row r="10" ht="12.0" customHeight="1">
      <c r="A10" s="35" t="s">
        <v>61</v>
      </c>
      <c r="B10" s="35" t="s">
        <v>443</v>
      </c>
    </row>
    <row r="11" ht="12.0" customHeight="1">
      <c r="A11" s="35" t="s">
        <v>63</v>
      </c>
      <c r="B11" s="35" t="s">
        <v>445</v>
      </c>
    </row>
    <row r="12" ht="12.0" customHeight="1">
      <c r="A12" s="35" t="s">
        <v>70</v>
      </c>
      <c r="B12" s="35" t="s">
        <v>447</v>
      </c>
    </row>
    <row r="13" ht="12.0" customHeight="1">
      <c r="A13" s="35" t="s">
        <v>78</v>
      </c>
      <c r="B13" s="35" t="s">
        <v>449</v>
      </c>
    </row>
    <row r="14" ht="12.0" customHeight="1">
      <c r="A14" s="35" t="s">
        <v>83</v>
      </c>
      <c r="B14" s="35" t="s">
        <v>451</v>
      </c>
    </row>
    <row r="15" ht="12.0" customHeight="1">
      <c r="A15" s="35" t="s">
        <v>87</v>
      </c>
      <c r="B15" s="35" t="s">
        <v>453</v>
      </c>
    </row>
    <row r="16" ht="12.0" customHeight="1">
      <c r="A16" s="35" t="s">
        <v>96</v>
      </c>
      <c r="B16" s="35" t="s">
        <v>455</v>
      </c>
    </row>
    <row r="17" ht="12.0" customHeight="1">
      <c r="A17" s="35" t="s">
        <v>109</v>
      </c>
      <c r="B17" s="35" t="s">
        <v>458</v>
      </c>
    </row>
    <row r="18" ht="12.0" customHeight="1">
      <c r="A18" s="35" t="s">
        <v>121</v>
      </c>
      <c r="B18" s="35" t="s">
        <v>460</v>
      </c>
    </row>
    <row r="19" ht="12.0" customHeight="1">
      <c r="A19" s="35" t="s">
        <v>124</v>
      </c>
      <c r="B19" s="35" t="s">
        <v>462</v>
      </c>
    </row>
    <row r="20" ht="12.0" customHeight="1">
      <c r="A20" s="35" t="s">
        <v>133</v>
      </c>
      <c r="B20" s="35" t="s">
        <v>464</v>
      </c>
    </row>
    <row r="21" ht="12.0" customHeight="1">
      <c r="A21" s="35" t="s">
        <v>135</v>
      </c>
      <c r="B21" s="35" t="s">
        <v>466</v>
      </c>
    </row>
    <row r="22" ht="12.0" customHeight="1">
      <c r="A22" s="35" t="s">
        <v>142</v>
      </c>
      <c r="B22" s="35" t="s">
        <v>468</v>
      </c>
    </row>
    <row r="23" ht="12.0" customHeight="1">
      <c r="A23" s="35" t="s">
        <v>151</v>
      </c>
      <c r="B23" s="35" t="s">
        <v>470</v>
      </c>
    </row>
    <row r="24" ht="12.0" customHeight="1">
      <c r="A24" s="35" t="s">
        <v>156</v>
      </c>
      <c r="B24" s="35" t="s">
        <v>472</v>
      </c>
    </row>
    <row r="25" ht="12.0" customHeight="1">
      <c r="A25" s="35" t="s">
        <v>163</v>
      </c>
      <c r="B25" s="35" t="s">
        <v>475</v>
      </c>
    </row>
    <row r="26" ht="12.0" customHeight="1">
      <c r="A26" s="35" t="s">
        <v>174</v>
      </c>
      <c r="B26" s="35" t="s">
        <v>478</v>
      </c>
    </row>
    <row r="27" ht="12.0" customHeight="1">
      <c r="A27" s="35" t="s">
        <v>179</v>
      </c>
      <c r="B27" s="35" t="s">
        <v>480</v>
      </c>
    </row>
    <row r="28" ht="12.0" customHeight="1">
      <c r="A28" s="35" t="s">
        <v>202</v>
      </c>
      <c r="B28" s="35" t="s">
        <v>482</v>
      </c>
    </row>
    <row r="29" ht="12.0" customHeight="1">
      <c r="A29" s="35" t="s">
        <v>205</v>
      </c>
      <c r="B29" s="35" t="s">
        <v>484</v>
      </c>
    </row>
    <row r="30" ht="12.0" customHeight="1">
      <c r="A30" s="35" t="s">
        <v>216</v>
      </c>
      <c r="B30" s="35" t="s">
        <v>486</v>
      </c>
    </row>
    <row r="31" ht="12.0" customHeight="1">
      <c r="A31" s="35" t="s">
        <v>231</v>
      </c>
      <c r="B31" s="35" t="s">
        <v>488</v>
      </c>
    </row>
    <row r="32" ht="12.0" customHeight="1">
      <c r="A32" s="35" t="s">
        <v>238</v>
      </c>
      <c r="B32" s="35" t="s">
        <v>490</v>
      </c>
    </row>
    <row r="33" ht="12.0" customHeight="1">
      <c r="A33" s="35" t="s">
        <v>240</v>
      </c>
      <c r="B33" s="35" t="s">
        <v>492</v>
      </c>
    </row>
    <row r="34" ht="12.0" customHeight="1">
      <c r="A34" s="35" t="s">
        <v>244</v>
      </c>
      <c r="B34" s="35" t="s">
        <v>494</v>
      </c>
    </row>
    <row r="35" ht="12.0" customHeight="1">
      <c r="A35" s="35" t="s">
        <v>247</v>
      </c>
      <c r="B35" s="35" t="s">
        <v>496</v>
      </c>
    </row>
    <row r="36" ht="12.0" customHeight="1">
      <c r="A36" s="35" t="s">
        <v>250</v>
      </c>
      <c r="B36" s="35" t="s">
        <v>498</v>
      </c>
    </row>
    <row r="37" ht="12.0" customHeight="1">
      <c r="A37" s="35" t="s">
        <v>255</v>
      </c>
      <c r="B37" s="35" t="s">
        <v>500</v>
      </c>
    </row>
    <row r="38" ht="12.0" customHeight="1">
      <c r="A38" s="35" t="s">
        <v>263</v>
      </c>
      <c r="B38" s="35" t="s">
        <v>502</v>
      </c>
    </row>
    <row r="39" ht="12.0" customHeight="1">
      <c r="A39" s="35" t="s">
        <v>275</v>
      </c>
      <c r="B39" s="35" t="s">
        <v>470</v>
      </c>
    </row>
    <row r="40" ht="12.0" customHeight="1">
      <c r="A40" s="35" t="s">
        <v>279</v>
      </c>
      <c r="B40" s="35" t="s">
        <v>505</v>
      </c>
    </row>
    <row r="41" ht="12.0" customHeight="1">
      <c r="A41" s="35" t="s">
        <v>282</v>
      </c>
      <c r="B41" s="35" t="s">
        <v>507</v>
      </c>
    </row>
    <row r="42" ht="12.0" customHeight="1">
      <c r="A42" s="35" t="s">
        <v>289</v>
      </c>
      <c r="B42" s="35" t="s">
        <v>509</v>
      </c>
    </row>
    <row r="43" ht="12.0" customHeight="1">
      <c r="A43" s="35" t="s">
        <v>291</v>
      </c>
      <c r="B43" s="35" t="s">
        <v>511</v>
      </c>
    </row>
    <row r="44" ht="12.0" customHeight="1">
      <c r="A44" s="35" t="s">
        <v>293</v>
      </c>
      <c r="B44" s="35" t="s">
        <v>514</v>
      </c>
    </row>
    <row r="45" ht="12.0" customHeight="1">
      <c r="A45" s="35" t="s">
        <v>296</v>
      </c>
      <c r="B45" s="35" t="s">
        <v>516</v>
      </c>
    </row>
    <row r="46" ht="12.0" customHeight="1">
      <c r="A46" s="35" t="s">
        <v>341</v>
      </c>
      <c r="B46" s="35" t="s">
        <v>518</v>
      </c>
    </row>
    <row r="47" ht="12.0" customHeight="1">
      <c r="A47" s="35" t="s">
        <v>347</v>
      </c>
      <c r="B47" s="35" t="s">
        <v>521</v>
      </c>
    </row>
    <row r="48" ht="12.0" customHeight="1">
      <c r="A48" s="35" t="s">
        <v>350</v>
      </c>
      <c r="B48" s="35" t="s">
        <v>524</v>
      </c>
    </row>
    <row r="49" ht="12.0" customHeight="1">
      <c r="A49" s="35" t="s">
        <v>362</v>
      </c>
      <c r="B49" s="35" t="s">
        <v>526</v>
      </c>
    </row>
    <row r="50" ht="12.0" customHeight="1">
      <c r="A50" s="35" t="s">
        <v>365</v>
      </c>
      <c r="B50" s="35" t="s">
        <v>529</v>
      </c>
    </row>
    <row r="51" ht="12.0" customHeight="1">
      <c r="A51" s="35" t="s">
        <v>377</v>
      </c>
      <c r="B51" s="35" t="s">
        <v>532</v>
      </c>
    </row>
    <row r="52" ht="12.0" customHeight="1">
      <c r="A52" s="35" t="s">
        <v>380</v>
      </c>
      <c r="B52" s="35" t="s">
        <v>534</v>
      </c>
    </row>
    <row r="53" ht="12.0" customHeight="1">
      <c r="A53" s="35" t="s">
        <v>385</v>
      </c>
      <c r="B53" s="35" t="s">
        <v>536</v>
      </c>
    </row>
    <row r="54" ht="12.0" customHeight="1">
      <c r="A54" s="35" t="s">
        <v>393</v>
      </c>
      <c r="B54" s="35" t="s">
        <v>538</v>
      </c>
    </row>
    <row r="55" ht="12.0" customHeight="1">
      <c r="A55" s="35" t="s">
        <v>398</v>
      </c>
      <c r="B55" s="35" t="s">
        <v>540</v>
      </c>
    </row>
    <row r="56" ht="12.0" customHeight="1">
      <c r="A56" s="35" t="s">
        <v>301</v>
      </c>
      <c r="B56" s="35" t="s">
        <v>542</v>
      </c>
    </row>
    <row r="57" ht="12.0" customHeight="1">
      <c r="A57" s="35" t="s">
        <v>306</v>
      </c>
      <c r="B57" s="35" t="s">
        <v>545</v>
      </c>
    </row>
    <row r="58" ht="12.0" customHeight="1">
      <c r="A58" s="35" t="s">
        <v>309</v>
      </c>
      <c r="B58" s="35" t="s">
        <v>548</v>
      </c>
    </row>
    <row r="59" ht="12.0" customHeight="1">
      <c r="A59" s="35" t="s">
        <v>313</v>
      </c>
      <c r="B59" s="35" t="s">
        <v>550</v>
      </c>
    </row>
    <row r="60" ht="12.0" customHeight="1">
      <c r="A60" s="35" t="s">
        <v>316</v>
      </c>
      <c r="B60" s="35" t="s">
        <v>552</v>
      </c>
    </row>
    <row r="61" ht="12.0" customHeight="1">
      <c r="A61" s="35" t="s">
        <v>318</v>
      </c>
      <c r="B61" s="35" t="s">
        <v>555</v>
      </c>
    </row>
    <row r="62" ht="12.0" customHeight="1">
      <c r="A62" s="35" t="s">
        <v>322</v>
      </c>
      <c r="B62" s="35" t="s">
        <v>557</v>
      </c>
    </row>
    <row r="63" ht="12.0" customHeight="1">
      <c r="A63" s="35" t="s">
        <v>325</v>
      </c>
      <c r="B63" s="35" t="s">
        <v>559</v>
      </c>
    </row>
    <row r="64" ht="12.0" customHeight="1">
      <c r="A64" s="35" t="s">
        <v>327</v>
      </c>
      <c r="B64" s="35" t="s">
        <v>561</v>
      </c>
    </row>
    <row r="65" ht="12.0" customHeight="1">
      <c r="A65" s="35" t="s">
        <v>329</v>
      </c>
      <c r="B65" s="35" t="s">
        <v>563</v>
      </c>
    </row>
    <row r="66" ht="12.0" customHeight="1">
      <c r="A66" s="35" t="s">
        <v>331</v>
      </c>
      <c r="B66" s="35" t="s">
        <v>566</v>
      </c>
    </row>
    <row r="67" ht="12.0" customHeight="1">
      <c r="A67" s="35" t="s">
        <v>337</v>
      </c>
      <c r="B67" s="35" t="s">
        <v>569</v>
      </c>
    </row>
    <row r="68" ht="12.0" customHeight="1">
      <c r="A68" s="35" t="s">
        <v>145</v>
      </c>
      <c r="B68" s="35" t="s">
        <v>571</v>
      </c>
    </row>
    <row r="69" ht="12.0" customHeight="1">
      <c r="A69" s="35" t="s">
        <v>369</v>
      </c>
      <c r="B69" s="35" t="s">
        <v>579</v>
      </c>
    </row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29"/>
    <col customWidth="1" min="3" max="3" width="39.29"/>
    <col customWidth="1" min="4" max="4" width="8.43"/>
    <col customWidth="1" min="5" max="5" width="22.29"/>
    <col customWidth="1" min="6" max="6" width="9.14"/>
    <col customWidth="1" min="7" max="7" width="41.71"/>
    <col customWidth="1" min="8" max="8" width="39.29"/>
    <col customWidth="1" min="9" max="9" width="9.14"/>
    <col customWidth="1" min="10" max="26" width="8.71"/>
  </cols>
  <sheetData>
    <row r="1" ht="12.0" customHeight="1">
      <c r="A1" s="36" t="s">
        <v>1313</v>
      </c>
      <c r="B1" s="37"/>
      <c r="C1" s="37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2.0" customHeight="1">
      <c r="A2" s="37" t="s">
        <v>1314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2.0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2.0" customHeight="1">
      <c r="A4" s="37"/>
      <c r="B4" s="38" t="s">
        <v>1315</v>
      </c>
      <c r="C4" s="38" t="s">
        <v>409</v>
      </c>
      <c r="D4" s="38" t="s">
        <v>1316</v>
      </c>
      <c r="E4" s="38" t="s">
        <v>1317</v>
      </c>
      <c r="F4" s="37"/>
      <c r="G4" s="6" t="s">
        <v>1315</v>
      </c>
      <c r="H4" s="6" t="s">
        <v>409</v>
      </c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2.0" customHeight="1">
      <c r="A5" s="37"/>
      <c r="B5" s="38" t="s">
        <v>413</v>
      </c>
      <c r="C5" s="38" t="s">
        <v>414</v>
      </c>
      <c r="D5" s="38" t="s">
        <v>1318</v>
      </c>
      <c r="E5" s="38"/>
      <c r="F5" s="37"/>
      <c r="G5" s="5" t="s">
        <v>413</v>
      </c>
      <c r="H5" s="5" t="s">
        <v>414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2.0" customHeight="1">
      <c r="A6" s="37"/>
      <c r="B6" s="38" t="s">
        <v>418</v>
      </c>
      <c r="C6" s="38" t="s">
        <v>419</v>
      </c>
      <c r="D6" s="38" t="s">
        <v>1318</v>
      </c>
      <c r="E6" s="38"/>
      <c r="F6" s="37"/>
      <c r="G6" s="5" t="s">
        <v>418</v>
      </c>
      <c r="H6" s="5" t="s">
        <v>419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2.0" customHeight="1">
      <c r="A7" s="37"/>
      <c r="B7" s="38" t="s">
        <v>423</v>
      </c>
      <c r="C7" s="38" t="s">
        <v>414</v>
      </c>
      <c r="D7" s="38" t="s">
        <v>1318</v>
      </c>
      <c r="E7" s="38"/>
      <c r="F7" s="37"/>
      <c r="G7" s="5" t="s">
        <v>423</v>
      </c>
      <c r="H7" s="5" t="s">
        <v>414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2.0" customHeight="1">
      <c r="A8" s="37"/>
      <c r="B8" s="38" t="s">
        <v>427</v>
      </c>
      <c r="C8" s="38" t="s">
        <v>419</v>
      </c>
      <c r="D8" s="38" t="s">
        <v>1318</v>
      </c>
      <c r="E8" s="38"/>
      <c r="F8" s="37"/>
      <c r="G8" s="5" t="s">
        <v>427</v>
      </c>
      <c r="H8" s="5" t="s">
        <v>419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2.0" customHeight="1">
      <c r="A9" s="37"/>
      <c r="B9" s="38" t="s">
        <v>431</v>
      </c>
      <c r="C9" s="38" t="s">
        <v>432</v>
      </c>
      <c r="D9" s="38" t="s">
        <v>1318</v>
      </c>
      <c r="E9" s="38"/>
      <c r="F9" s="37"/>
      <c r="G9" s="5" t="s">
        <v>431</v>
      </c>
      <c r="H9" s="5" t="s">
        <v>432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2.0" customHeight="1">
      <c r="A10" s="37"/>
      <c r="B10" s="38" t="s">
        <v>436</v>
      </c>
      <c r="C10" s="38" t="s">
        <v>414</v>
      </c>
      <c r="D10" s="38" t="s">
        <v>1318</v>
      </c>
      <c r="E10" s="38"/>
      <c r="F10" s="37"/>
      <c r="G10" s="5" t="s">
        <v>436</v>
      </c>
      <c r="H10" s="5" t="s">
        <v>414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2.0" customHeight="1">
      <c r="A11" s="37"/>
      <c r="B11" s="38" t="s">
        <v>440</v>
      </c>
      <c r="C11" s="38" t="s">
        <v>414</v>
      </c>
      <c r="D11" s="38" t="s">
        <v>1318</v>
      </c>
      <c r="E11" s="38"/>
      <c r="F11" s="37"/>
      <c r="G11" s="5" t="s">
        <v>440</v>
      </c>
      <c r="H11" s="5" t="s">
        <v>414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2.0" customHeight="1">
      <c r="A12" s="37"/>
      <c r="B12" s="38" t="s">
        <v>442</v>
      </c>
      <c r="C12" s="38" t="s">
        <v>414</v>
      </c>
      <c r="D12" s="38" t="s">
        <v>1318</v>
      </c>
      <c r="E12" s="38"/>
      <c r="F12" s="37"/>
      <c r="G12" s="5" t="s">
        <v>442</v>
      </c>
      <c r="H12" s="5" t="s">
        <v>414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2.0" customHeight="1">
      <c r="A13" s="37"/>
      <c r="B13" s="38" t="s">
        <v>444</v>
      </c>
      <c r="C13" s="38" t="s">
        <v>414</v>
      </c>
      <c r="D13" s="38" t="s">
        <v>1318</v>
      </c>
      <c r="E13" s="38"/>
      <c r="F13" s="37"/>
      <c r="G13" s="5" t="s">
        <v>444</v>
      </c>
      <c r="H13" s="5" t="s">
        <v>414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2.0" customHeight="1">
      <c r="A14" s="37"/>
      <c r="B14" s="38" t="s">
        <v>446</v>
      </c>
      <c r="C14" s="38" t="s">
        <v>414</v>
      </c>
      <c r="D14" s="38" t="s">
        <v>1318</v>
      </c>
      <c r="E14" s="38"/>
      <c r="F14" s="37"/>
      <c r="G14" s="5" t="s">
        <v>446</v>
      </c>
      <c r="H14" s="5" t="s">
        <v>414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2.0" customHeight="1">
      <c r="A15" s="37"/>
      <c r="B15" s="38" t="s">
        <v>450</v>
      </c>
      <c r="C15" s="38" t="s">
        <v>414</v>
      </c>
      <c r="D15" s="38" t="s">
        <v>1318</v>
      </c>
      <c r="E15" s="38"/>
      <c r="F15" s="37"/>
      <c r="G15" s="5" t="s">
        <v>448</v>
      </c>
      <c r="H15" s="5" t="s">
        <v>419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2.0" customHeight="1">
      <c r="A16" s="37"/>
      <c r="B16" s="38" t="s">
        <v>448</v>
      </c>
      <c r="C16" s="38" t="s">
        <v>419</v>
      </c>
      <c r="D16" s="38" t="s">
        <v>1318</v>
      </c>
      <c r="E16" s="38"/>
      <c r="F16" s="37"/>
      <c r="G16" s="5" t="s">
        <v>450</v>
      </c>
      <c r="H16" s="5" t="s">
        <v>414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2.0" customHeight="1">
      <c r="A17" s="37"/>
      <c r="B17" s="38" t="s">
        <v>452</v>
      </c>
      <c r="C17" s="38" t="s">
        <v>432</v>
      </c>
      <c r="D17" s="38" t="s">
        <v>1318</v>
      </c>
      <c r="E17" s="38"/>
      <c r="F17" s="37"/>
      <c r="G17" s="5" t="s">
        <v>452</v>
      </c>
      <c r="H17" s="5" t="s">
        <v>432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2.0" customHeight="1">
      <c r="A18" s="37"/>
      <c r="B18" s="38" t="s">
        <v>1319</v>
      </c>
      <c r="C18" s="38" t="s">
        <v>432</v>
      </c>
      <c r="D18" s="38" t="s">
        <v>1318</v>
      </c>
      <c r="E18" s="38"/>
      <c r="F18" s="37"/>
      <c r="G18" s="5" t="s">
        <v>454</v>
      </c>
      <c r="H18" s="5" t="s">
        <v>432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2.0" customHeight="1">
      <c r="A19" s="37"/>
      <c r="B19" s="38" t="s">
        <v>1320</v>
      </c>
      <c r="C19" s="38" t="s">
        <v>432</v>
      </c>
      <c r="D19" s="38" t="s">
        <v>1318</v>
      </c>
      <c r="E19" s="38"/>
      <c r="F19" s="37"/>
      <c r="G19" s="5" t="s">
        <v>1319</v>
      </c>
      <c r="H19" s="5" t="s">
        <v>432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2.0" customHeight="1">
      <c r="A20" s="37"/>
      <c r="B20" s="38" t="s">
        <v>456</v>
      </c>
      <c r="C20" s="38" t="s">
        <v>457</v>
      </c>
      <c r="D20" s="38" t="s">
        <v>1321</v>
      </c>
      <c r="E20" s="38"/>
      <c r="F20" s="37"/>
      <c r="G20" s="5" t="s">
        <v>1320</v>
      </c>
      <c r="H20" s="5" t="s">
        <v>432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2.0" customHeight="1">
      <c r="A21" s="37"/>
      <c r="B21" s="38" t="s">
        <v>459</v>
      </c>
      <c r="C21" s="38" t="s">
        <v>457</v>
      </c>
      <c r="D21" s="38" t="s">
        <v>1321</v>
      </c>
      <c r="E21" s="38"/>
      <c r="F21" s="37"/>
      <c r="G21" s="5" t="s">
        <v>456</v>
      </c>
      <c r="H21" s="5" t="s">
        <v>457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2.0" customHeight="1">
      <c r="A22" s="37"/>
      <c r="B22" s="38" t="s">
        <v>1322</v>
      </c>
      <c r="C22" s="38" t="s">
        <v>578</v>
      </c>
      <c r="D22" s="38" t="s">
        <v>1321</v>
      </c>
      <c r="E22" s="38"/>
      <c r="F22" s="37"/>
      <c r="G22" s="5" t="s">
        <v>1322</v>
      </c>
      <c r="H22" s="5" t="s">
        <v>578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2.0" customHeight="1">
      <c r="A23" s="37"/>
      <c r="B23" s="38" t="s">
        <v>461</v>
      </c>
      <c r="C23" s="38" t="s">
        <v>457</v>
      </c>
      <c r="D23" s="38" t="s">
        <v>1321</v>
      </c>
      <c r="E23" s="38"/>
      <c r="F23" s="37"/>
      <c r="G23" s="5" t="s">
        <v>459</v>
      </c>
      <c r="H23" s="5" t="s">
        <v>457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2.0" customHeight="1">
      <c r="A24" s="37"/>
      <c r="B24" s="38" t="s">
        <v>463</v>
      </c>
      <c r="C24" s="38" t="s">
        <v>457</v>
      </c>
      <c r="D24" s="38" t="s">
        <v>1321</v>
      </c>
      <c r="E24" s="38"/>
      <c r="F24" s="37"/>
      <c r="G24" s="5" t="s">
        <v>461</v>
      </c>
      <c r="H24" s="5" t="s">
        <v>457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2.0" customHeight="1">
      <c r="A25" s="37"/>
      <c r="B25" s="38" t="s">
        <v>465</v>
      </c>
      <c r="C25" s="38" t="s">
        <v>457</v>
      </c>
      <c r="D25" s="38" t="s">
        <v>1321</v>
      </c>
      <c r="E25" s="38"/>
      <c r="F25" s="37"/>
      <c r="G25" s="5" t="s">
        <v>463</v>
      </c>
      <c r="H25" s="5" t="s">
        <v>457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2.0" customHeight="1">
      <c r="A26" s="37"/>
      <c r="B26" s="38" t="s">
        <v>467</v>
      </c>
      <c r="C26" s="38" t="s">
        <v>457</v>
      </c>
      <c r="D26" s="38" t="s">
        <v>1321</v>
      </c>
      <c r="E26" s="38"/>
      <c r="F26" s="37"/>
      <c r="G26" s="5" t="s">
        <v>465</v>
      </c>
      <c r="H26" s="5" t="s">
        <v>457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2.0" customHeight="1">
      <c r="A27" s="37"/>
      <c r="B27" s="38" t="s">
        <v>469</v>
      </c>
      <c r="C27" s="38" t="s">
        <v>457</v>
      </c>
      <c r="D27" s="38" t="s">
        <v>1321</v>
      </c>
      <c r="E27" s="38"/>
      <c r="F27" s="37"/>
      <c r="G27" s="5" t="s">
        <v>467</v>
      </c>
      <c r="H27" s="5" t="s">
        <v>457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2.0" customHeight="1">
      <c r="A28" s="37"/>
      <c r="B28" s="38" t="s">
        <v>471</v>
      </c>
      <c r="C28" s="38" t="s">
        <v>457</v>
      </c>
      <c r="D28" s="38" t="s">
        <v>1321</v>
      </c>
      <c r="E28" s="38"/>
      <c r="F28" s="37"/>
      <c r="G28" s="5" t="s">
        <v>469</v>
      </c>
      <c r="H28" s="5" t="s">
        <v>457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2.0" customHeight="1">
      <c r="A29" s="37"/>
      <c r="B29" s="38" t="s">
        <v>473</v>
      </c>
      <c r="C29" s="38" t="s">
        <v>474</v>
      </c>
      <c r="D29" s="38" t="s">
        <v>1323</v>
      </c>
      <c r="E29" s="38"/>
      <c r="F29" s="37"/>
      <c r="G29" s="5" t="s">
        <v>471</v>
      </c>
      <c r="H29" s="5" t="s">
        <v>457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2.0" customHeight="1">
      <c r="A30" s="37"/>
      <c r="B30" s="38" t="s">
        <v>1324</v>
      </c>
      <c r="C30" s="38" t="s">
        <v>477</v>
      </c>
      <c r="D30" s="38" t="s">
        <v>1323</v>
      </c>
      <c r="E30" s="38"/>
      <c r="F30" s="37"/>
      <c r="G30" s="5" t="s">
        <v>473</v>
      </c>
      <c r="H30" s="5" t="s">
        <v>474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2.0" customHeight="1">
      <c r="A31" s="37"/>
      <c r="B31" s="38" t="s">
        <v>1325</v>
      </c>
      <c r="C31" s="38" t="s">
        <v>474</v>
      </c>
      <c r="D31" s="38" t="s">
        <v>1323</v>
      </c>
      <c r="E31" s="38"/>
      <c r="F31" s="37"/>
      <c r="G31" s="5" t="s">
        <v>1324</v>
      </c>
      <c r="H31" s="5" t="s">
        <v>477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2.0" customHeight="1">
      <c r="A32" s="37"/>
      <c r="B32" s="38" t="s">
        <v>476</v>
      </c>
      <c r="C32" s="38" t="s">
        <v>477</v>
      </c>
      <c r="D32" s="38" t="s">
        <v>1323</v>
      </c>
      <c r="E32" s="38"/>
      <c r="F32" s="37"/>
      <c r="G32" s="5" t="s">
        <v>1325</v>
      </c>
      <c r="H32" s="5" t="s">
        <v>474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2.0" customHeight="1">
      <c r="A33" s="37"/>
      <c r="B33" s="38" t="s">
        <v>479</v>
      </c>
      <c r="C33" s="38" t="s">
        <v>474</v>
      </c>
      <c r="D33" s="38" t="s">
        <v>1323</v>
      </c>
      <c r="E33" s="38"/>
      <c r="F33" s="37"/>
      <c r="G33" s="5" t="s">
        <v>476</v>
      </c>
      <c r="H33" s="5" t="s">
        <v>477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2.0" customHeight="1">
      <c r="A34" s="37"/>
      <c r="B34" s="38" t="s">
        <v>1326</v>
      </c>
      <c r="C34" s="38" t="s">
        <v>474</v>
      </c>
      <c r="D34" s="38" t="s">
        <v>1323</v>
      </c>
      <c r="E34" s="38"/>
      <c r="F34" s="37"/>
      <c r="G34" s="5" t="s">
        <v>479</v>
      </c>
      <c r="H34" s="5" t="s">
        <v>474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2.0" customHeight="1">
      <c r="A35" s="37"/>
      <c r="B35" s="38" t="s">
        <v>481</v>
      </c>
      <c r="C35" s="38" t="s">
        <v>477</v>
      </c>
      <c r="D35" s="38" t="s">
        <v>1323</v>
      </c>
      <c r="E35" s="38"/>
      <c r="F35" s="37"/>
      <c r="G35" s="5" t="s">
        <v>1326</v>
      </c>
      <c r="H35" s="5" t="s">
        <v>474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2.0" customHeight="1">
      <c r="A36" s="37"/>
      <c r="B36" s="38" t="s">
        <v>483</v>
      </c>
      <c r="C36" s="38" t="s">
        <v>474</v>
      </c>
      <c r="D36" s="38" t="s">
        <v>1323</v>
      </c>
      <c r="E36" s="38"/>
      <c r="F36" s="37"/>
      <c r="G36" s="5" t="s">
        <v>481</v>
      </c>
      <c r="H36" s="5" t="s">
        <v>477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2.0" customHeight="1">
      <c r="A37" s="37"/>
      <c r="B37" s="38" t="s">
        <v>485</v>
      </c>
      <c r="C37" s="38" t="s">
        <v>477</v>
      </c>
      <c r="D37" s="38" t="s">
        <v>1323</v>
      </c>
      <c r="E37" s="38"/>
      <c r="F37" s="37"/>
      <c r="G37" s="5" t="s">
        <v>483</v>
      </c>
      <c r="H37" s="5" t="s">
        <v>474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2.0" customHeight="1">
      <c r="A38" s="37"/>
      <c r="B38" s="38" t="s">
        <v>1327</v>
      </c>
      <c r="C38" s="38" t="s">
        <v>474</v>
      </c>
      <c r="D38" s="38" t="s">
        <v>1323</v>
      </c>
      <c r="E38" s="38"/>
      <c r="F38" s="37"/>
      <c r="G38" s="5" t="s">
        <v>485</v>
      </c>
      <c r="H38" s="5" t="s">
        <v>477</v>
      </c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2.0" customHeight="1">
      <c r="A39" s="37"/>
      <c r="B39" s="38" t="s">
        <v>487</v>
      </c>
      <c r="C39" s="38" t="s">
        <v>477</v>
      </c>
      <c r="D39" s="38" t="s">
        <v>1323</v>
      </c>
      <c r="E39" s="38"/>
      <c r="F39" s="37"/>
      <c r="G39" s="5" t="s">
        <v>1327</v>
      </c>
      <c r="H39" s="5" t="s">
        <v>474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2.0" customHeight="1">
      <c r="A40" s="37"/>
      <c r="B40" s="38" t="s">
        <v>1328</v>
      </c>
      <c r="C40" s="38" t="s">
        <v>474</v>
      </c>
      <c r="D40" s="38" t="s">
        <v>1323</v>
      </c>
      <c r="E40" s="38"/>
      <c r="F40" s="37"/>
      <c r="G40" s="5" t="s">
        <v>487</v>
      </c>
      <c r="H40" s="5" t="s">
        <v>477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2.0" customHeight="1">
      <c r="A41" s="37"/>
      <c r="B41" s="38" t="s">
        <v>489</v>
      </c>
      <c r="C41" s="38" t="s">
        <v>477</v>
      </c>
      <c r="D41" s="38" t="s">
        <v>1323</v>
      </c>
      <c r="E41" s="38"/>
      <c r="F41" s="37"/>
      <c r="G41" s="5" t="s">
        <v>1328</v>
      </c>
      <c r="H41" s="5" t="s">
        <v>474</v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2.0" customHeight="1">
      <c r="A42" s="37"/>
      <c r="B42" s="38" t="s">
        <v>1329</v>
      </c>
      <c r="C42" s="38" t="s">
        <v>474</v>
      </c>
      <c r="D42" s="38" t="s">
        <v>1323</v>
      </c>
      <c r="E42" s="38"/>
      <c r="F42" s="37"/>
      <c r="G42" s="5" t="s">
        <v>489</v>
      </c>
      <c r="H42" s="5" t="s">
        <v>477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2.0" customHeight="1">
      <c r="A43" s="37"/>
      <c r="B43" s="38" t="s">
        <v>491</v>
      </c>
      <c r="C43" s="38" t="s">
        <v>477</v>
      </c>
      <c r="D43" s="38" t="s">
        <v>1323</v>
      </c>
      <c r="E43" s="38"/>
      <c r="F43" s="37"/>
      <c r="G43" s="5" t="s">
        <v>1329</v>
      </c>
      <c r="H43" s="5" t="s">
        <v>474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2.0" customHeight="1">
      <c r="A44" s="37"/>
      <c r="B44" s="38" t="s">
        <v>493</v>
      </c>
      <c r="C44" s="38" t="s">
        <v>477</v>
      </c>
      <c r="D44" s="38" t="s">
        <v>1323</v>
      </c>
      <c r="E44" s="38"/>
      <c r="F44" s="37"/>
      <c r="G44" s="5" t="s">
        <v>491</v>
      </c>
      <c r="H44" s="5" t="s">
        <v>477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2.0" customHeight="1">
      <c r="A45" s="37"/>
      <c r="B45" s="38" t="s">
        <v>495</v>
      </c>
      <c r="C45" s="38" t="s">
        <v>477</v>
      </c>
      <c r="D45" s="38" t="s">
        <v>1323</v>
      </c>
      <c r="E45" s="38"/>
      <c r="F45" s="37"/>
      <c r="G45" s="5" t="s">
        <v>493</v>
      </c>
      <c r="H45" s="5" t="s">
        <v>477</v>
      </c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2.0" customHeight="1">
      <c r="A46" s="37"/>
      <c r="B46" s="38" t="s">
        <v>497</v>
      </c>
      <c r="C46" s="38" t="s">
        <v>477</v>
      </c>
      <c r="D46" s="38" t="s">
        <v>1323</v>
      </c>
      <c r="E46" s="38"/>
      <c r="F46" s="37"/>
      <c r="G46" s="5" t="s">
        <v>495</v>
      </c>
      <c r="H46" s="5" t="s">
        <v>477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2.0" customHeight="1">
      <c r="A47" s="37"/>
      <c r="B47" s="38" t="s">
        <v>499</v>
      </c>
      <c r="C47" s="38" t="s">
        <v>477</v>
      </c>
      <c r="D47" s="38" t="s">
        <v>1323</v>
      </c>
      <c r="E47" s="38"/>
      <c r="F47" s="37"/>
      <c r="G47" s="5" t="s">
        <v>497</v>
      </c>
      <c r="H47" s="5" t="s">
        <v>477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2.0" customHeight="1">
      <c r="A48" s="37"/>
      <c r="B48" s="38" t="s">
        <v>501</v>
      </c>
      <c r="C48" s="38" t="s">
        <v>477</v>
      </c>
      <c r="D48" s="38" t="s">
        <v>1323</v>
      </c>
      <c r="E48" s="38"/>
      <c r="F48" s="37"/>
      <c r="G48" s="5" t="s">
        <v>499</v>
      </c>
      <c r="H48" s="5" t="s">
        <v>477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2.0" customHeight="1">
      <c r="A49" s="37"/>
      <c r="B49" s="38" t="s">
        <v>503</v>
      </c>
      <c r="C49" s="38" t="s">
        <v>477</v>
      </c>
      <c r="D49" s="38" t="s">
        <v>1323</v>
      </c>
      <c r="E49" s="38"/>
      <c r="F49" s="37"/>
      <c r="G49" s="5" t="s">
        <v>501</v>
      </c>
      <c r="H49" s="5" t="s">
        <v>477</v>
      </c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2.0" customHeight="1">
      <c r="A50" s="37"/>
      <c r="B50" s="38" t="s">
        <v>504</v>
      </c>
      <c r="C50" s="38" t="s">
        <v>477</v>
      </c>
      <c r="D50" s="38" t="s">
        <v>1323</v>
      </c>
      <c r="E50" s="38"/>
      <c r="F50" s="37"/>
      <c r="G50" s="5" t="s">
        <v>503</v>
      </c>
      <c r="H50" s="5" t="s">
        <v>477</v>
      </c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2.0" customHeight="1">
      <c r="A51" s="37"/>
      <c r="B51" s="38" t="s">
        <v>508</v>
      </c>
      <c r="C51" s="38" t="s">
        <v>477</v>
      </c>
      <c r="D51" s="38" t="s">
        <v>1323</v>
      </c>
      <c r="E51" s="38"/>
      <c r="F51" s="37"/>
      <c r="G51" s="5" t="s">
        <v>504</v>
      </c>
      <c r="H51" s="5" t="s">
        <v>477</v>
      </c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2.0" customHeight="1">
      <c r="A52" s="37"/>
      <c r="B52" s="38" t="s">
        <v>510</v>
      </c>
      <c r="C52" s="38" t="s">
        <v>474</v>
      </c>
      <c r="D52" s="38" t="s">
        <v>1323</v>
      </c>
      <c r="E52" s="38"/>
      <c r="F52" s="37"/>
      <c r="G52" s="5" t="s">
        <v>506</v>
      </c>
      <c r="H52" s="5" t="s">
        <v>474</v>
      </c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2.0" customHeight="1">
      <c r="A53" s="37"/>
      <c r="B53" s="38" t="s">
        <v>512</v>
      </c>
      <c r="C53" s="38" t="s">
        <v>513</v>
      </c>
      <c r="D53" s="38" t="s">
        <v>1330</v>
      </c>
      <c r="E53" s="38"/>
      <c r="F53" s="37"/>
      <c r="G53" s="5" t="s">
        <v>508</v>
      </c>
      <c r="H53" s="5" t="s">
        <v>477</v>
      </c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2.0" customHeight="1">
      <c r="A54" s="37"/>
      <c r="B54" s="38" t="s">
        <v>515</v>
      </c>
      <c r="C54" s="38" t="s">
        <v>513</v>
      </c>
      <c r="D54" s="38" t="s">
        <v>1330</v>
      </c>
      <c r="E54" s="38"/>
      <c r="F54" s="37"/>
      <c r="G54" s="5" t="s">
        <v>510</v>
      </c>
      <c r="H54" s="5" t="s">
        <v>474</v>
      </c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2.0" customHeight="1">
      <c r="A55" s="37"/>
      <c r="B55" s="38" t="s">
        <v>517</v>
      </c>
      <c r="C55" s="38" t="s">
        <v>513</v>
      </c>
      <c r="D55" s="38" t="s">
        <v>1330</v>
      </c>
      <c r="E55" s="38"/>
      <c r="F55" s="37"/>
      <c r="G55" s="5" t="s">
        <v>512</v>
      </c>
      <c r="H55" s="5" t="s">
        <v>513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2.0" customHeight="1">
      <c r="A56" s="37"/>
      <c r="B56" s="38" t="s">
        <v>519</v>
      </c>
      <c r="C56" s="38" t="s">
        <v>520</v>
      </c>
      <c r="D56" s="38" t="s">
        <v>1330</v>
      </c>
      <c r="E56" s="38"/>
      <c r="F56" s="37"/>
      <c r="G56" s="5" t="s">
        <v>515</v>
      </c>
      <c r="H56" s="5" t="s">
        <v>513</v>
      </c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2.0" customHeight="1">
      <c r="A57" s="37"/>
      <c r="B57" s="38" t="s">
        <v>522</v>
      </c>
      <c r="C57" s="38" t="s">
        <v>523</v>
      </c>
      <c r="D57" s="38" t="s">
        <v>1330</v>
      </c>
      <c r="E57" s="38"/>
      <c r="F57" s="37"/>
      <c r="G57" s="5" t="s">
        <v>517</v>
      </c>
      <c r="H57" s="5" t="s">
        <v>513</v>
      </c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2.0" customHeight="1">
      <c r="A58" s="37"/>
      <c r="B58" s="38" t="s">
        <v>525</v>
      </c>
      <c r="C58" s="38" t="s">
        <v>523</v>
      </c>
      <c r="D58" s="38" t="s">
        <v>1330</v>
      </c>
      <c r="E58" s="38"/>
      <c r="F58" s="37"/>
      <c r="G58" s="5" t="s">
        <v>519</v>
      </c>
      <c r="H58" s="5" t="s">
        <v>520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2.0" customHeight="1">
      <c r="A59" s="37"/>
      <c r="B59" s="38" t="s">
        <v>530</v>
      </c>
      <c r="C59" s="38" t="s">
        <v>531</v>
      </c>
      <c r="D59" s="38" t="s">
        <v>1331</v>
      </c>
      <c r="E59" s="38"/>
      <c r="F59" s="37"/>
      <c r="G59" s="5" t="s">
        <v>522</v>
      </c>
      <c r="H59" s="5" t="s">
        <v>523</v>
      </c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2.0" customHeight="1">
      <c r="A60" s="37"/>
      <c r="B60" s="38" t="s">
        <v>533</v>
      </c>
      <c r="C60" s="38" t="s">
        <v>531</v>
      </c>
      <c r="D60" s="38" t="s">
        <v>1331</v>
      </c>
      <c r="E60" s="38"/>
      <c r="F60" s="37"/>
      <c r="G60" s="5" t="s">
        <v>525</v>
      </c>
      <c r="H60" s="5" t="s">
        <v>523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2.0" customHeight="1">
      <c r="A61" s="37"/>
      <c r="B61" s="38" t="s">
        <v>1332</v>
      </c>
      <c r="C61" s="38" t="s">
        <v>528</v>
      </c>
      <c r="D61" s="38" t="s">
        <v>1331</v>
      </c>
      <c r="E61" s="38"/>
      <c r="F61" s="37"/>
      <c r="G61" s="5" t="s">
        <v>527</v>
      </c>
      <c r="H61" s="5" t="s">
        <v>528</v>
      </c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2.0" customHeight="1">
      <c r="A62" s="37"/>
      <c r="B62" s="38" t="s">
        <v>535</v>
      </c>
      <c r="C62" s="38" t="s">
        <v>531</v>
      </c>
      <c r="D62" s="38" t="s">
        <v>1331</v>
      </c>
      <c r="E62" s="38"/>
      <c r="F62" s="37"/>
      <c r="G62" s="5" t="s">
        <v>530</v>
      </c>
      <c r="H62" s="5" t="s">
        <v>531</v>
      </c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2.0" customHeight="1">
      <c r="A63" s="37"/>
      <c r="B63" s="38" t="s">
        <v>537</v>
      </c>
      <c r="C63" s="38" t="s">
        <v>531</v>
      </c>
      <c r="D63" s="38" t="s">
        <v>1331</v>
      </c>
      <c r="E63" s="38"/>
      <c r="F63" s="37"/>
      <c r="G63" s="5" t="s">
        <v>1332</v>
      </c>
      <c r="H63" s="5" t="s">
        <v>528</v>
      </c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2.0" customHeight="1">
      <c r="A64" s="37"/>
      <c r="B64" s="38" t="s">
        <v>539</v>
      </c>
      <c r="C64" s="38" t="s">
        <v>528</v>
      </c>
      <c r="D64" s="38" t="s">
        <v>1331</v>
      </c>
      <c r="E64" s="38"/>
      <c r="F64" s="37"/>
      <c r="G64" s="5" t="s">
        <v>533</v>
      </c>
      <c r="H64" s="5" t="s">
        <v>531</v>
      </c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2.0" customHeight="1">
      <c r="A65" s="37"/>
      <c r="B65" s="38" t="s">
        <v>527</v>
      </c>
      <c r="C65" s="38" t="s">
        <v>528</v>
      </c>
      <c r="D65" s="38" t="s">
        <v>1331</v>
      </c>
      <c r="E65" s="38"/>
      <c r="F65" s="37"/>
      <c r="G65" s="5" t="s">
        <v>535</v>
      </c>
      <c r="H65" s="5" t="s">
        <v>531</v>
      </c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2.0" customHeight="1">
      <c r="A66" s="37"/>
      <c r="B66" s="38" t="s">
        <v>541</v>
      </c>
      <c r="C66" s="38" t="s">
        <v>531</v>
      </c>
      <c r="D66" s="38" t="s">
        <v>1331</v>
      </c>
      <c r="E66" s="38"/>
      <c r="F66" s="37"/>
      <c r="G66" s="5" t="s">
        <v>537</v>
      </c>
      <c r="H66" s="5" t="s">
        <v>531</v>
      </c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2.0" customHeight="1">
      <c r="A67" s="37"/>
      <c r="B67" s="38" t="s">
        <v>543</v>
      </c>
      <c r="C67" s="38" t="s">
        <v>544</v>
      </c>
      <c r="D67" s="38" t="s">
        <v>1331</v>
      </c>
      <c r="E67" s="38"/>
      <c r="F67" s="37"/>
      <c r="G67" s="5" t="s">
        <v>539</v>
      </c>
      <c r="H67" s="5" t="s">
        <v>528</v>
      </c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2.0" customHeight="1">
      <c r="A68" s="37"/>
      <c r="B68" s="38" t="s">
        <v>546</v>
      </c>
      <c r="C68" s="38" t="s">
        <v>547</v>
      </c>
      <c r="D68" s="38" t="s">
        <v>1331</v>
      </c>
      <c r="E68" s="38"/>
      <c r="F68" s="37"/>
      <c r="G68" s="5" t="s">
        <v>541</v>
      </c>
      <c r="H68" s="5" t="s">
        <v>531</v>
      </c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2.0" customHeight="1">
      <c r="A69" s="37"/>
      <c r="B69" s="38" t="s">
        <v>549</v>
      </c>
      <c r="C69" s="38" t="s">
        <v>544</v>
      </c>
      <c r="D69" s="38" t="s">
        <v>1331</v>
      </c>
      <c r="E69" s="38"/>
      <c r="F69" s="37"/>
      <c r="G69" s="5" t="s">
        <v>543</v>
      </c>
      <c r="H69" s="5" t="s">
        <v>544</v>
      </c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2.0" customHeight="1">
      <c r="A70" s="37"/>
      <c r="B70" s="38" t="s">
        <v>551</v>
      </c>
      <c r="C70" s="38" t="s">
        <v>547</v>
      </c>
      <c r="D70" s="38" t="s">
        <v>1331</v>
      </c>
      <c r="E70" s="38"/>
      <c r="F70" s="37"/>
      <c r="G70" s="5" t="s">
        <v>546</v>
      </c>
      <c r="H70" s="5" t="s">
        <v>547</v>
      </c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2.0" customHeight="1">
      <c r="A71" s="37"/>
      <c r="B71" s="38" t="s">
        <v>1333</v>
      </c>
      <c r="C71" s="38" t="s">
        <v>547</v>
      </c>
      <c r="D71" s="38" t="s">
        <v>1331</v>
      </c>
      <c r="E71" s="38"/>
      <c r="F71" s="37"/>
      <c r="G71" s="5" t="s">
        <v>549</v>
      </c>
      <c r="H71" s="5" t="s">
        <v>544</v>
      </c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2.0" customHeight="1">
      <c r="A72" s="37"/>
      <c r="B72" s="38" t="s">
        <v>1334</v>
      </c>
      <c r="C72" s="38" t="s">
        <v>544</v>
      </c>
      <c r="D72" s="38" t="s">
        <v>1331</v>
      </c>
      <c r="E72" s="38"/>
      <c r="F72" s="37"/>
      <c r="G72" s="5" t="s">
        <v>551</v>
      </c>
      <c r="H72" s="5" t="s">
        <v>547</v>
      </c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2.0" customHeight="1">
      <c r="A73" s="37"/>
      <c r="B73" s="38" t="s">
        <v>556</v>
      </c>
      <c r="C73" s="38" t="s">
        <v>554</v>
      </c>
      <c r="D73" s="38" t="s">
        <v>1335</v>
      </c>
      <c r="E73" s="38"/>
      <c r="F73" s="37"/>
      <c r="G73" s="7" t="s">
        <v>553</v>
      </c>
      <c r="H73" s="7" t="s">
        <v>554</v>
      </c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2.0" customHeight="1">
      <c r="A74" s="37"/>
      <c r="B74" s="38" t="s">
        <v>558</v>
      </c>
      <c r="C74" s="38" t="s">
        <v>554</v>
      </c>
      <c r="D74" s="38" t="s">
        <v>1335</v>
      </c>
      <c r="E74" s="38"/>
      <c r="F74" s="37"/>
      <c r="G74" s="7" t="s">
        <v>1333</v>
      </c>
      <c r="H74" s="7" t="s">
        <v>547</v>
      </c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2.0" customHeight="1">
      <c r="A75" s="37"/>
      <c r="B75" s="38" t="s">
        <v>553</v>
      </c>
      <c r="C75" s="38" t="s">
        <v>554</v>
      </c>
      <c r="D75" s="38" t="s">
        <v>1335</v>
      </c>
      <c r="E75" s="38"/>
      <c r="F75" s="37"/>
      <c r="G75" s="7" t="s">
        <v>556</v>
      </c>
      <c r="H75" s="7" t="s">
        <v>554</v>
      </c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2.0" customHeight="1">
      <c r="A76" s="37"/>
      <c r="B76" s="38" t="s">
        <v>560</v>
      </c>
      <c r="C76" s="38" t="s">
        <v>554</v>
      </c>
      <c r="D76" s="38" t="s">
        <v>1335</v>
      </c>
      <c r="E76" s="38"/>
      <c r="F76" s="37"/>
      <c r="G76" s="7" t="s">
        <v>1334</v>
      </c>
      <c r="H76" s="7" t="s">
        <v>544</v>
      </c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2.0" customHeight="1">
      <c r="A77" s="37"/>
      <c r="B77" s="38" t="s">
        <v>562</v>
      </c>
      <c r="C77" s="38" t="s">
        <v>554</v>
      </c>
      <c r="D77" s="38" t="s">
        <v>1335</v>
      </c>
      <c r="E77" s="38"/>
      <c r="F77" s="37"/>
      <c r="G77" s="5" t="s">
        <v>558</v>
      </c>
      <c r="H77" s="5" t="s">
        <v>554</v>
      </c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2.0" customHeight="1">
      <c r="A78" s="37"/>
      <c r="B78" s="38" t="s">
        <v>564</v>
      </c>
      <c r="C78" s="38" t="s">
        <v>565</v>
      </c>
      <c r="D78" s="38" t="s">
        <v>1335</v>
      </c>
      <c r="E78" s="38"/>
      <c r="F78" s="37"/>
      <c r="G78" s="5" t="s">
        <v>560</v>
      </c>
      <c r="H78" s="5" t="s">
        <v>554</v>
      </c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2.0" customHeight="1">
      <c r="A79" s="37"/>
      <c r="B79" s="38" t="s">
        <v>567</v>
      </c>
      <c r="C79" s="38" t="s">
        <v>568</v>
      </c>
      <c r="D79" s="38" t="s">
        <v>1335</v>
      </c>
      <c r="E79" s="38"/>
      <c r="F79" s="37"/>
      <c r="G79" s="5" t="s">
        <v>562</v>
      </c>
      <c r="H79" s="5" t="s">
        <v>554</v>
      </c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2.0" customHeight="1">
      <c r="A80" s="37"/>
      <c r="B80" s="38" t="s">
        <v>570</v>
      </c>
      <c r="C80" s="38" t="s">
        <v>565</v>
      </c>
      <c r="D80" s="38" t="s">
        <v>1335</v>
      </c>
      <c r="E80" s="38"/>
      <c r="F80" s="37"/>
      <c r="G80" s="5" t="s">
        <v>564</v>
      </c>
      <c r="H80" s="5" t="s">
        <v>565</v>
      </c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2.0" customHeight="1">
      <c r="A81" s="37"/>
      <c r="B81" s="38" t="s">
        <v>572</v>
      </c>
      <c r="C81" s="38" t="s">
        <v>565</v>
      </c>
      <c r="D81" s="38" t="s">
        <v>1335</v>
      </c>
      <c r="E81" s="38"/>
      <c r="F81" s="37"/>
      <c r="G81" s="5" t="s">
        <v>567</v>
      </c>
      <c r="H81" s="5" t="s">
        <v>568</v>
      </c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2.0" customHeight="1">
      <c r="A82" s="37"/>
      <c r="B82" s="38" t="s">
        <v>573</v>
      </c>
      <c r="C82" s="38" t="s">
        <v>568</v>
      </c>
      <c r="D82" s="38" t="s">
        <v>1335</v>
      </c>
      <c r="E82" s="38"/>
      <c r="F82" s="37"/>
      <c r="G82" s="5" t="s">
        <v>570</v>
      </c>
      <c r="H82" s="5" t="s">
        <v>565</v>
      </c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2.0" customHeight="1">
      <c r="A83" s="37"/>
      <c r="B83" s="38" t="s">
        <v>574</v>
      </c>
      <c r="C83" s="38" t="s">
        <v>575</v>
      </c>
      <c r="D83" s="38" t="s">
        <v>1335</v>
      </c>
      <c r="E83" s="38"/>
      <c r="F83" s="37"/>
      <c r="G83" s="5" t="s">
        <v>572</v>
      </c>
      <c r="H83" s="5" t="s">
        <v>565</v>
      </c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2.0" customHeight="1">
      <c r="A84" s="37"/>
      <c r="B84" s="38" t="s">
        <v>576</v>
      </c>
      <c r="C84" s="38" t="s">
        <v>565</v>
      </c>
      <c r="D84" s="38" t="s">
        <v>1335</v>
      </c>
      <c r="E84" s="38"/>
      <c r="F84" s="37"/>
      <c r="G84" s="5" t="s">
        <v>573</v>
      </c>
      <c r="H84" s="5" t="s">
        <v>568</v>
      </c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2.0" customHeight="1">
      <c r="A85" s="37"/>
      <c r="B85" s="38" t="s">
        <v>580</v>
      </c>
      <c r="C85" s="38" t="s">
        <v>457</v>
      </c>
      <c r="D85" s="38" t="s">
        <v>1321</v>
      </c>
      <c r="E85" s="38"/>
      <c r="F85" s="37"/>
      <c r="G85" s="5" t="s">
        <v>574</v>
      </c>
      <c r="H85" s="5" t="s">
        <v>575</v>
      </c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2.0" customHeight="1">
      <c r="A86" s="37"/>
      <c r="B86" s="38" t="s">
        <v>506</v>
      </c>
      <c r="C86" s="38" t="s">
        <v>474</v>
      </c>
      <c r="D86" s="38"/>
      <c r="E86" s="38"/>
      <c r="F86" s="37"/>
      <c r="G86" s="5" t="s">
        <v>576</v>
      </c>
      <c r="H86" s="5" t="s">
        <v>565</v>
      </c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2.0" customHeight="1">
      <c r="A87" s="37"/>
      <c r="B87" s="38" t="s">
        <v>577</v>
      </c>
      <c r="C87" s="38" t="s">
        <v>578</v>
      </c>
      <c r="D87" s="38"/>
      <c r="E87" s="38"/>
      <c r="F87" s="37"/>
      <c r="G87" s="5" t="s">
        <v>1336</v>
      </c>
      <c r="H87" s="5" t="s">
        <v>528</v>
      </c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2.0" customHeight="1">
      <c r="A88" s="37"/>
      <c r="B88" s="38" t="s">
        <v>1336</v>
      </c>
      <c r="C88" s="38" t="s">
        <v>528</v>
      </c>
      <c r="D88" s="38"/>
      <c r="E88" s="38" t="s">
        <v>520</v>
      </c>
      <c r="F88" s="37"/>
      <c r="G88" s="5" t="s">
        <v>577</v>
      </c>
      <c r="H88" s="5" t="s">
        <v>578</v>
      </c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2.0" customHeight="1">
      <c r="A89" s="37"/>
      <c r="B89" s="38" t="s">
        <v>454</v>
      </c>
      <c r="C89" s="38" t="s">
        <v>432</v>
      </c>
      <c r="D89" s="38"/>
      <c r="E89" s="38"/>
      <c r="F89" s="37"/>
      <c r="G89" s="5" t="s">
        <v>580</v>
      </c>
      <c r="H89" s="5" t="s">
        <v>457</v>
      </c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2.0" customHeight="1">
      <c r="A90" s="37"/>
      <c r="B90" s="37"/>
      <c r="C90" s="37"/>
      <c r="D90" s="37"/>
      <c r="E90" s="37"/>
      <c r="F90" s="37"/>
      <c r="G90" s="5" t="s">
        <v>403</v>
      </c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2.0" customHeight="1">
      <c r="A91" s="37"/>
      <c r="B91" s="37"/>
      <c r="C91" s="37"/>
      <c r="D91" s="37"/>
      <c r="E91" s="37"/>
      <c r="F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2.0" customHeight="1">
      <c r="A92" s="37"/>
      <c r="B92" s="37"/>
      <c r="C92" s="37"/>
      <c r="D92" s="37"/>
      <c r="E92" s="37"/>
      <c r="F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2.0" customHeight="1">
      <c r="A93" s="37"/>
      <c r="B93" s="37"/>
      <c r="C93" s="37"/>
      <c r="D93" s="37"/>
      <c r="E93" s="37"/>
      <c r="F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2.0" customHeight="1">
      <c r="A94" s="37"/>
      <c r="B94" s="37"/>
      <c r="C94" s="37"/>
      <c r="D94" s="37"/>
      <c r="E94" s="37"/>
      <c r="F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2.0" customHeight="1">
      <c r="A95" s="37"/>
      <c r="B95" s="37"/>
      <c r="C95" s="37"/>
      <c r="D95" s="37"/>
      <c r="E95" s="37"/>
      <c r="F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2.0" customHeight="1">
      <c r="A96" s="37"/>
      <c r="B96" s="37"/>
      <c r="C96" s="37"/>
      <c r="D96" s="37"/>
      <c r="E96" s="37"/>
      <c r="F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2.0" customHeight="1">
      <c r="A97" s="37"/>
      <c r="B97" s="37"/>
      <c r="C97" s="37"/>
      <c r="D97" s="37"/>
      <c r="E97" s="37"/>
      <c r="F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2.0" customHeight="1">
      <c r="A98" s="37"/>
      <c r="B98" s="37"/>
      <c r="C98" s="37"/>
      <c r="D98" s="37"/>
      <c r="E98" s="37"/>
      <c r="F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2.0" customHeight="1">
      <c r="A99" s="37"/>
      <c r="B99" s="37"/>
      <c r="C99" s="37"/>
      <c r="D99" s="37"/>
      <c r="E99" s="37"/>
      <c r="F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2.0" customHeight="1">
      <c r="A100" s="37"/>
      <c r="B100" s="37"/>
      <c r="C100" s="37"/>
      <c r="D100" s="37"/>
      <c r="E100" s="37"/>
      <c r="F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2.0" customHeight="1">
      <c r="A101" s="37"/>
      <c r="B101" s="37"/>
      <c r="C101" s="37"/>
      <c r="D101" s="37"/>
      <c r="E101" s="37"/>
      <c r="F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2.0" customHeight="1">
      <c r="A102" s="37"/>
      <c r="B102" s="37"/>
      <c r="C102" s="37"/>
      <c r="D102" s="37"/>
      <c r="E102" s="37"/>
      <c r="F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2.0" customHeight="1">
      <c r="A103" s="37"/>
      <c r="B103" s="37"/>
      <c r="C103" s="37"/>
      <c r="D103" s="37"/>
      <c r="E103" s="37"/>
      <c r="F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2.0" customHeight="1">
      <c r="A104" s="37"/>
      <c r="B104" s="37"/>
      <c r="C104" s="37"/>
      <c r="D104" s="37"/>
      <c r="E104" s="37"/>
      <c r="F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2.0" customHeight="1">
      <c r="A105" s="37"/>
      <c r="B105" s="37"/>
      <c r="C105" s="37"/>
      <c r="D105" s="37"/>
      <c r="E105" s="37"/>
      <c r="F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2.0" customHeight="1">
      <c r="A106" s="37"/>
      <c r="B106" s="37"/>
      <c r="C106" s="37"/>
      <c r="D106" s="37"/>
      <c r="E106" s="37"/>
      <c r="F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2.0" customHeight="1">
      <c r="A107" s="37"/>
      <c r="B107" s="37"/>
      <c r="C107" s="37"/>
      <c r="D107" s="37"/>
      <c r="E107" s="37"/>
      <c r="F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2.0" customHeight="1">
      <c r="A108" s="37"/>
      <c r="B108" s="37"/>
      <c r="C108" s="37"/>
      <c r="D108" s="37"/>
      <c r="E108" s="37"/>
      <c r="F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2.0" customHeight="1">
      <c r="A109" s="37"/>
      <c r="B109" s="37"/>
      <c r="C109" s="37"/>
      <c r="D109" s="37"/>
      <c r="E109" s="37"/>
      <c r="F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2.0" customHeight="1">
      <c r="A110" s="37"/>
      <c r="B110" s="37"/>
      <c r="C110" s="37"/>
      <c r="D110" s="37"/>
      <c r="E110" s="37"/>
      <c r="F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2.0" customHeight="1">
      <c r="A111" s="37"/>
      <c r="B111" s="37"/>
      <c r="C111" s="37"/>
      <c r="D111" s="37"/>
      <c r="E111" s="37"/>
      <c r="F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2.0" customHeight="1">
      <c r="A112" s="37"/>
      <c r="B112" s="37"/>
      <c r="C112" s="37"/>
      <c r="D112" s="37"/>
      <c r="E112" s="37"/>
      <c r="F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2.0" customHeight="1">
      <c r="A113" s="37"/>
      <c r="B113" s="37"/>
      <c r="C113" s="37"/>
      <c r="D113" s="37"/>
      <c r="E113" s="37"/>
      <c r="F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2.0" customHeight="1">
      <c r="A114" s="37"/>
      <c r="B114" s="37"/>
      <c r="C114" s="37"/>
      <c r="D114" s="37"/>
      <c r="E114" s="37"/>
      <c r="F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2.0" customHeight="1">
      <c r="A115" s="37"/>
      <c r="B115" s="37"/>
      <c r="C115" s="37"/>
      <c r="D115" s="37"/>
      <c r="E115" s="37"/>
      <c r="F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2.0" customHeight="1">
      <c r="A116" s="37"/>
      <c r="B116" s="37"/>
      <c r="C116" s="37"/>
      <c r="D116" s="37"/>
      <c r="E116" s="37"/>
      <c r="F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2.0" customHeight="1">
      <c r="A117" s="37"/>
      <c r="B117" s="37"/>
      <c r="C117" s="37"/>
      <c r="D117" s="37"/>
      <c r="E117" s="37"/>
      <c r="F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2.0" customHeight="1">
      <c r="A118" s="37"/>
      <c r="B118" s="37"/>
      <c r="C118" s="37"/>
      <c r="D118" s="37"/>
      <c r="E118" s="37"/>
      <c r="F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2.0" customHeight="1">
      <c r="A119" s="37"/>
      <c r="B119" s="37"/>
      <c r="C119" s="37"/>
      <c r="D119" s="37"/>
      <c r="E119" s="37"/>
      <c r="F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2.0" customHeight="1">
      <c r="A120" s="37"/>
      <c r="B120" s="37"/>
      <c r="C120" s="37"/>
      <c r="D120" s="37"/>
      <c r="E120" s="37"/>
      <c r="F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2.0" customHeight="1">
      <c r="A121" s="37"/>
      <c r="B121" s="37"/>
      <c r="C121" s="37"/>
      <c r="D121" s="37"/>
      <c r="E121" s="37"/>
      <c r="F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2.0" customHeight="1">
      <c r="A122" s="37"/>
      <c r="B122" s="37"/>
      <c r="C122" s="37"/>
      <c r="D122" s="37"/>
      <c r="E122" s="37"/>
      <c r="F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2.0" customHeight="1">
      <c r="A123" s="37"/>
      <c r="B123" s="37"/>
      <c r="C123" s="37"/>
      <c r="D123" s="37"/>
      <c r="E123" s="37"/>
      <c r="F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2.0" customHeight="1">
      <c r="A124" s="37"/>
      <c r="B124" s="37"/>
      <c r="C124" s="37"/>
      <c r="D124" s="37"/>
      <c r="E124" s="37"/>
      <c r="F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2.0" customHeight="1">
      <c r="A125" s="37"/>
      <c r="B125" s="37"/>
      <c r="C125" s="37"/>
      <c r="D125" s="37"/>
      <c r="E125" s="37"/>
      <c r="F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2.0" customHeight="1">
      <c r="A126" s="37"/>
      <c r="B126" s="37"/>
      <c r="C126" s="37"/>
      <c r="D126" s="37"/>
      <c r="E126" s="37"/>
      <c r="F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2.0" customHeight="1">
      <c r="A127" s="37"/>
      <c r="B127" s="37"/>
      <c r="C127" s="37"/>
      <c r="D127" s="37"/>
      <c r="E127" s="37"/>
      <c r="F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2.0" customHeight="1">
      <c r="A128" s="37"/>
      <c r="B128" s="37"/>
      <c r="C128" s="37"/>
      <c r="D128" s="37"/>
      <c r="E128" s="37"/>
      <c r="F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2.0" customHeight="1">
      <c r="A129" s="37"/>
      <c r="B129" s="37"/>
      <c r="C129" s="37"/>
      <c r="D129" s="37"/>
      <c r="E129" s="37"/>
      <c r="F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2.0" customHeight="1">
      <c r="A130" s="37"/>
      <c r="B130" s="37"/>
      <c r="C130" s="37"/>
      <c r="D130" s="37"/>
      <c r="E130" s="37"/>
      <c r="F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2.0" customHeight="1">
      <c r="A131" s="37"/>
      <c r="B131" s="37"/>
      <c r="C131" s="37"/>
      <c r="D131" s="37"/>
      <c r="E131" s="37"/>
      <c r="F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2.0" customHeight="1">
      <c r="A132" s="37"/>
      <c r="B132" s="37"/>
      <c r="C132" s="37"/>
      <c r="D132" s="37"/>
      <c r="E132" s="37"/>
      <c r="F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2.0" customHeight="1">
      <c r="A133" s="37"/>
      <c r="B133" s="37"/>
      <c r="C133" s="37"/>
      <c r="D133" s="37"/>
      <c r="E133" s="37"/>
      <c r="F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2.0" customHeight="1">
      <c r="A134" s="37"/>
      <c r="B134" s="37"/>
      <c r="C134" s="37"/>
      <c r="D134" s="37"/>
      <c r="E134" s="37"/>
      <c r="F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2.0" customHeight="1">
      <c r="A135" s="37"/>
      <c r="B135" s="37"/>
      <c r="C135" s="37"/>
      <c r="D135" s="37"/>
      <c r="E135" s="37"/>
      <c r="F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2.0" customHeight="1">
      <c r="A136" s="37"/>
      <c r="B136" s="37"/>
      <c r="C136" s="37"/>
      <c r="D136" s="37"/>
      <c r="E136" s="37"/>
      <c r="F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2.0" customHeight="1">
      <c r="A137" s="37"/>
      <c r="B137" s="37"/>
      <c r="C137" s="37"/>
      <c r="D137" s="37"/>
      <c r="E137" s="37"/>
      <c r="F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2.0" customHeight="1">
      <c r="A138" s="37"/>
      <c r="B138" s="37"/>
      <c r="C138" s="37"/>
      <c r="D138" s="37"/>
      <c r="E138" s="37"/>
      <c r="F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2.0" customHeight="1">
      <c r="A139" s="37"/>
      <c r="B139" s="37"/>
      <c r="C139" s="37"/>
      <c r="D139" s="37"/>
      <c r="E139" s="37"/>
      <c r="F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2.0" customHeight="1">
      <c r="A140" s="37"/>
      <c r="B140" s="37"/>
      <c r="C140" s="37"/>
      <c r="D140" s="37"/>
      <c r="E140" s="37"/>
      <c r="F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2.0" customHeight="1">
      <c r="A141" s="37"/>
      <c r="B141" s="37"/>
      <c r="C141" s="37"/>
      <c r="D141" s="37"/>
      <c r="E141" s="37"/>
      <c r="F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2.0" customHeight="1">
      <c r="A142" s="37"/>
      <c r="B142" s="37"/>
      <c r="C142" s="37"/>
      <c r="D142" s="37"/>
      <c r="E142" s="37"/>
      <c r="F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2.0" customHeight="1">
      <c r="A143" s="37"/>
      <c r="B143" s="37"/>
      <c r="C143" s="37"/>
      <c r="D143" s="37"/>
      <c r="E143" s="37"/>
      <c r="F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2.0" customHeight="1">
      <c r="A144" s="37"/>
      <c r="B144" s="37"/>
      <c r="C144" s="37"/>
      <c r="D144" s="37"/>
      <c r="E144" s="37"/>
      <c r="F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2.0" customHeight="1">
      <c r="A145" s="37"/>
      <c r="B145" s="37"/>
      <c r="C145" s="37"/>
      <c r="D145" s="37"/>
      <c r="E145" s="37"/>
      <c r="F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2.0" customHeight="1">
      <c r="A146" s="37"/>
      <c r="B146" s="37"/>
      <c r="C146" s="37"/>
      <c r="D146" s="37"/>
      <c r="E146" s="37"/>
      <c r="F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2.0" customHeight="1">
      <c r="A147" s="37"/>
      <c r="B147" s="37"/>
      <c r="C147" s="37"/>
      <c r="D147" s="37"/>
      <c r="E147" s="37"/>
      <c r="F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2.0" customHeight="1">
      <c r="A148" s="37"/>
      <c r="B148" s="37"/>
      <c r="C148" s="37"/>
      <c r="D148" s="37"/>
      <c r="E148" s="37"/>
      <c r="F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2.0" customHeight="1">
      <c r="A149" s="37"/>
      <c r="B149" s="37"/>
      <c r="C149" s="37"/>
      <c r="D149" s="37"/>
      <c r="E149" s="37"/>
      <c r="F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2.0" customHeight="1">
      <c r="A150" s="37"/>
      <c r="B150" s="37"/>
      <c r="C150" s="37"/>
      <c r="D150" s="37"/>
      <c r="E150" s="37"/>
      <c r="F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2.0" customHeight="1">
      <c r="A151" s="37"/>
      <c r="B151" s="37"/>
      <c r="C151" s="37"/>
      <c r="D151" s="37"/>
      <c r="E151" s="37"/>
      <c r="F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2.0" customHeight="1">
      <c r="A152" s="37"/>
      <c r="B152" s="37"/>
      <c r="C152" s="37"/>
      <c r="D152" s="37"/>
      <c r="E152" s="37"/>
      <c r="F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2.0" customHeight="1">
      <c r="A153" s="37"/>
      <c r="B153" s="37"/>
      <c r="C153" s="37"/>
      <c r="D153" s="37"/>
      <c r="E153" s="37"/>
      <c r="F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2.0" customHeight="1">
      <c r="A154" s="37"/>
      <c r="B154" s="37"/>
      <c r="C154" s="37"/>
      <c r="D154" s="37"/>
      <c r="E154" s="37"/>
      <c r="F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2.0" customHeight="1">
      <c r="A155" s="37"/>
      <c r="B155" s="37"/>
      <c r="C155" s="37"/>
      <c r="D155" s="37"/>
      <c r="E155" s="37"/>
      <c r="F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2.0" customHeight="1">
      <c r="A156" s="37"/>
      <c r="B156" s="37"/>
      <c r="C156" s="37"/>
      <c r="D156" s="37"/>
      <c r="E156" s="37"/>
      <c r="F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2.0" customHeight="1">
      <c r="A157" s="37"/>
      <c r="B157" s="37"/>
      <c r="C157" s="37"/>
      <c r="D157" s="37"/>
      <c r="E157" s="37"/>
      <c r="F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2.0" customHeight="1">
      <c r="A158" s="37"/>
      <c r="B158" s="37"/>
      <c r="C158" s="37"/>
      <c r="D158" s="37"/>
      <c r="E158" s="37"/>
      <c r="F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2.0" customHeight="1">
      <c r="A159" s="37"/>
      <c r="B159" s="37"/>
      <c r="C159" s="37"/>
      <c r="D159" s="37"/>
      <c r="E159" s="37"/>
      <c r="F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2.0" customHeight="1">
      <c r="A160" s="37"/>
      <c r="B160" s="37"/>
      <c r="C160" s="37"/>
      <c r="D160" s="37"/>
      <c r="E160" s="37"/>
      <c r="F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2.0" customHeight="1">
      <c r="A161" s="37"/>
      <c r="B161" s="37"/>
      <c r="C161" s="37"/>
      <c r="D161" s="37"/>
      <c r="E161" s="37"/>
      <c r="F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2.0" customHeight="1">
      <c r="A162" s="37"/>
      <c r="B162" s="37"/>
      <c r="C162" s="37"/>
      <c r="D162" s="37"/>
      <c r="E162" s="37"/>
      <c r="F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2.0" customHeight="1">
      <c r="A163" s="37"/>
      <c r="B163" s="37"/>
      <c r="C163" s="37"/>
      <c r="D163" s="37"/>
      <c r="E163" s="37"/>
      <c r="F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2.0" customHeight="1">
      <c r="A164" s="37"/>
      <c r="B164" s="37"/>
      <c r="C164" s="37"/>
      <c r="D164" s="37"/>
      <c r="E164" s="37"/>
      <c r="F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2.0" customHeight="1">
      <c r="A165" s="37"/>
      <c r="B165" s="37"/>
      <c r="C165" s="37"/>
      <c r="D165" s="37"/>
      <c r="E165" s="37"/>
      <c r="F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2.0" customHeight="1">
      <c r="A166" s="37"/>
      <c r="B166" s="37"/>
      <c r="C166" s="37"/>
      <c r="D166" s="37"/>
      <c r="E166" s="37"/>
      <c r="F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2.0" customHeight="1">
      <c r="A167" s="37"/>
      <c r="B167" s="37"/>
      <c r="C167" s="37"/>
      <c r="D167" s="37"/>
      <c r="E167" s="37"/>
      <c r="F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2.0" customHeight="1">
      <c r="A168" s="37"/>
      <c r="B168" s="37"/>
      <c r="C168" s="37"/>
      <c r="D168" s="37"/>
      <c r="E168" s="37"/>
      <c r="F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2.0" customHeight="1">
      <c r="A169" s="37"/>
      <c r="B169" s="37"/>
      <c r="C169" s="37"/>
      <c r="D169" s="37"/>
      <c r="E169" s="37"/>
      <c r="F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2.0" customHeight="1">
      <c r="A170" s="37"/>
      <c r="B170" s="37"/>
      <c r="C170" s="37"/>
      <c r="D170" s="37"/>
      <c r="E170" s="37"/>
      <c r="F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2.0" customHeight="1">
      <c r="A171" s="37"/>
      <c r="B171" s="37"/>
      <c r="C171" s="37"/>
      <c r="D171" s="37"/>
      <c r="E171" s="37"/>
      <c r="F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2.0" customHeight="1">
      <c r="A172" s="37"/>
      <c r="B172" s="37"/>
      <c r="C172" s="37"/>
      <c r="D172" s="37"/>
      <c r="E172" s="37"/>
      <c r="F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2.0" customHeight="1">
      <c r="A173" s="37"/>
      <c r="B173" s="37"/>
      <c r="C173" s="37"/>
      <c r="D173" s="37"/>
      <c r="E173" s="37"/>
      <c r="F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2.0" customHeight="1">
      <c r="A174" s="37"/>
      <c r="B174" s="37"/>
      <c r="C174" s="37"/>
      <c r="D174" s="37"/>
      <c r="E174" s="37"/>
      <c r="F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2.0" customHeight="1">
      <c r="A175" s="37"/>
      <c r="B175" s="37"/>
      <c r="C175" s="37"/>
      <c r="D175" s="37"/>
      <c r="E175" s="37"/>
      <c r="F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2.0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2.0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2.0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2.0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2.0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2.0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2.0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2.0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2.0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2.0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2.0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2.0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2.0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2.0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2.0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2.0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2.0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2.0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2.0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2.0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2.0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2.0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2.0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2.0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2.0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2.0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2.0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2.0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2.0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2.0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2.0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2.0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2.0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2.0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2.0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2.0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2.0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2.0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2.0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2.0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2.0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2.0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2.0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2.0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2.0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0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0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0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0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0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0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0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0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0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0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0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0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0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0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0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0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0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0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0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0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0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0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0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0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0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0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0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0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0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0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0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0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0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0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0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0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0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0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0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0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0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0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0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0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0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0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0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0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0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0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0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0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0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0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0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0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0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0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0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0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0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0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0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0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0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0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0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0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0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0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0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0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0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0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0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0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0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0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0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0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0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0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0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0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0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0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0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0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0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0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0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0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0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0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0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0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0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0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0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0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0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0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0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0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0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0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0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0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0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0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0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0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0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0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0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0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0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0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0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0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0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0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0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0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0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0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0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0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0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0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0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0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0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0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0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0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0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0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0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0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0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0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0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0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0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0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0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0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0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0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0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0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0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0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0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0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0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0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0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0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0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0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0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0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0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0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0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0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0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0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0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0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0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0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0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0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0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0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0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0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0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0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0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0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0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0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0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0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0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0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0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0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0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0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0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0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0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0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0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0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0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0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0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0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0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0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0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0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0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0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0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0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0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0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0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0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0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0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0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0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0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0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0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0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0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0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0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0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0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0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0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0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0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0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0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0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0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0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0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0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0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0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0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0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0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0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0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0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0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0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0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0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0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0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0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0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0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0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0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0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0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0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0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0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0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0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0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0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0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0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0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0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0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0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0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0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0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0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0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0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0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0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0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0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0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0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0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0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0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0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0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0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0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0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0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0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0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0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0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0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0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0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0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0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0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0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0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0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0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0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0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0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0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0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0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0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0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0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0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0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0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0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0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0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0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0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0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0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0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0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0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0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0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0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0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0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0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0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0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0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0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0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0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0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0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0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0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0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0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0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0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0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0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0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0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0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0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0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0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0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0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0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0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0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0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0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0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0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0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0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0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0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0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0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0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0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0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0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0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0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0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0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0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0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0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0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0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0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0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0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0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0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0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0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0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0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0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0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0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0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0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0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0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0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0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0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0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0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0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0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0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0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0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0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0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0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0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0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0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0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0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0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0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0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0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0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0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0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0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0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0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0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0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0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0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0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0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0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0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0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0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0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0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0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0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0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0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0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0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0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0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0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0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0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0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0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0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0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0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0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0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0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0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0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0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0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0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0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0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0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0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0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0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0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0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0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0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0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0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0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0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0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0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0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0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0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0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0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0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0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0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0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0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0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0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0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0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0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0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0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0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0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0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0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0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0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0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0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0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0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0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0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0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0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0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0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0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0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0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0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0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0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0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0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0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0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0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0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0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0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0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0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0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0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0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0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0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0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0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0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0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0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0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0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0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0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0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0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0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0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0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0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0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0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0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0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0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0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0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0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0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0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0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0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0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0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0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0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0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0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0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0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0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0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0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0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0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0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0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0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0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0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0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0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0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0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0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0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0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0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0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0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0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0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0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0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0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0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0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0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0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0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0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0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0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0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0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0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0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0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0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0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0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0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0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0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0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0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0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0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0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0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0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0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0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0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0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0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0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0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0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0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0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0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0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0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0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0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0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0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0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0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0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0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0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0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0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0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0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0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0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0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0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0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0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0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0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0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0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0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0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0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0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0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0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0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0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0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0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0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0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0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0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0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0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0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0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0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0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0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0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0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0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0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0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0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0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0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0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0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0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0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0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0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0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0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0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0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0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0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0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0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0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0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0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0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0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0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0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0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0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0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0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0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0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0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0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0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0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0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0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0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0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0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0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0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0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0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0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0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0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0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0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0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0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0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0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0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0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0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0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0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0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0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0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0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0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0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0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0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0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0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0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0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0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0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0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0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0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0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0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0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0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0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0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0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0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0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0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0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0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0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0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0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0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0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0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0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0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0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0"/>
  <cols>
    <col customWidth="1" min="1" max="1" width="1.86"/>
    <col customWidth="1" min="2" max="2" width="24.0"/>
    <col customWidth="1" min="3" max="3" width="34.86"/>
    <col customWidth="1" min="4" max="4" width="23.43"/>
    <col customWidth="1" min="5" max="5" width="61.14"/>
    <col customWidth="1" min="6" max="6" width="14.29"/>
    <col customWidth="1" min="7" max="26" width="8.71"/>
  </cols>
  <sheetData>
    <row r="1" ht="12.0" customHeight="1">
      <c r="A1" s="24"/>
      <c r="B1" s="24" t="s">
        <v>1337</v>
      </c>
      <c r="C1" s="24" t="s">
        <v>404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2.0" customHeight="1">
      <c r="A2" s="24"/>
      <c r="B2" s="24" t="s">
        <v>1338</v>
      </c>
      <c r="C2" s="24" t="s">
        <v>1339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2.0" customHeight="1">
      <c r="A3" s="24"/>
      <c r="B3" s="24" t="s">
        <v>1340</v>
      </c>
      <c r="C3" s="24" t="s">
        <v>1341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2.0" customHeight="1">
      <c r="A4" s="24"/>
      <c r="B4" s="24" t="s">
        <v>1342</v>
      </c>
      <c r="C4" s="24" t="s">
        <v>1343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2.0" customHeight="1">
      <c r="A5" s="24"/>
      <c r="B5" s="24" t="s">
        <v>1344</v>
      </c>
      <c r="C5" s="39" t="s">
        <v>11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2.0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2.0" customHeight="1">
      <c r="A7" s="24"/>
      <c r="B7" s="40" t="s">
        <v>582</v>
      </c>
      <c r="C7" s="24" t="s">
        <v>1345</v>
      </c>
      <c r="D7" s="40" t="s">
        <v>1346</v>
      </c>
      <c r="E7" s="24" t="s">
        <v>1347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0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.0" customHeight="1">
      <c r="A9" s="24"/>
      <c r="B9" s="40" t="s">
        <v>1348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2.0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.0" customHeight="1">
      <c r="A11" s="24"/>
      <c r="B11" s="41" t="s">
        <v>404</v>
      </c>
      <c r="C11" s="41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2.0" customHeight="1">
      <c r="A12" s="24"/>
      <c r="B12" s="42" t="s">
        <v>12</v>
      </c>
      <c r="C12" s="41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.0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2.0" customHeight="1">
      <c r="A14" s="24"/>
      <c r="B14" s="40" t="s">
        <v>1349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.0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2.0" customHeight="1">
      <c r="A16" s="24"/>
      <c r="B16" s="43" t="s">
        <v>1339</v>
      </c>
      <c r="C16" s="44"/>
      <c r="D16" s="44" t="s">
        <v>404</v>
      </c>
      <c r="E16" s="4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.0" customHeight="1">
      <c r="A17" s="24"/>
      <c r="B17" s="46"/>
      <c r="C17" s="47"/>
      <c r="D17" s="48" t="s">
        <v>8</v>
      </c>
      <c r="E17" s="49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2.0" customHeight="1">
      <c r="A18" s="24"/>
      <c r="B18" s="46"/>
      <c r="C18" s="47"/>
      <c r="D18" s="50"/>
      <c r="E18" s="51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2.0" customHeight="1">
      <c r="A19" s="24"/>
      <c r="B19" s="52" t="s">
        <v>8</v>
      </c>
      <c r="C19" s="53"/>
      <c r="D19" s="48" t="s">
        <v>9</v>
      </c>
      <c r="E19" s="49" t="s">
        <v>1350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2.0" customHeight="1">
      <c r="A20" s="24"/>
      <c r="B20" s="54"/>
      <c r="C20" s="47"/>
      <c r="D20" s="50"/>
      <c r="E20" s="55" t="s">
        <v>1351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2.0" customHeight="1">
      <c r="A21" s="24"/>
      <c r="B21" s="54"/>
      <c r="C21" s="47"/>
      <c r="D21" s="50"/>
      <c r="E21" s="51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2.0" customHeight="1">
      <c r="A22" s="24"/>
      <c r="B22" s="52" t="s">
        <v>9</v>
      </c>
      <c r="C22" s="53"/>
      <c r="D22" s="48" t="s">
        <v>10</v>
      </c>
      <c r="E22" s="49" t="s">
        <v>1350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2.0" customHeight="1">
      <c r="A23" s="24"/>
      <c r="B23" s="54"/>
      <c r="C23" s="47"/>
      <c r="D23" s="48" t="s">
        <v>11</v>
      </c>
      <c r="E23" s="55" t="s">
        <v>1352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2.0" customHeight="1">
      <c r="A24" s="24"/>
      <c r="B24" s="46"/>
      <c r="C24" s="47"/>
      <c r="D24" s="47"/>
      <c r="E24" s="51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2.0" customHeight="1">
      <c r="A25" s="24"/>
      <c r="B25" s="52" t="s">
        <v>10</v>
      </c>
      <c r="C25" s="53" t="s">
        <v>1350</v>
      </c>
      <c r="D25" s="48" t="s">
        <v>11</v>
      </c>
      <c r="E25" s="49" t="s">
        <v>1350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2.0" customHeight="1">
      <c r="A26" s="24"/>
      <c r="B26" s="46"/>
      <c r="C26" s="47"/>
      <c r="D26" s="47"/>
      <c r="E26" s="51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2.0" customHeight="1">
      <c r="A27" s="24"/>
      <c r="B27" s="52" t="s">
        <v>11</v>
      </c>
      <c r="C27" s="53"/>
      <c r="D27" s="48" t="s">
        <v>12</v>
      </c>
      <c r="E27" s="49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2.0" customHeight="1">
      <c r="A28" s="24"/>
      <c r="B28" s="56"/>
      <c r="C28" s="57"/>
      <c r="D28" s="57"/>
      <c r="E28" s="58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2.0" customHeight="1">
      <c r="A29" s="24"/>
      <c r="B29" s="43" t="s">
        <v>1343</v>
      </c>
      <c r="C29" s="44"/>
      <c r="D29" s="44" t="s">
        <v>404</v>
      </c>
      <c r="E29" s="45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2.0" customHeight="1">
      <c r="A30" s="24"/>
      <c r="B30" s="46"/>
      <c r="C30" s="47"/>
      <c r="D30" s="53" t="s">
        <v>1341</v>
      </c>
      <c r="E30" s="49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2.0" customHeight="1">
      <c r="A31" s="24"/>
      <c r="B31" s="46"/>
      <c r="C31" s="47"/>
      <c r="D31" s="47"/>
      <c r="E31" s="51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2.0" customHeight="1">
      <c r="A32" s="24"/>
      <c r="B32" s="59" t="s">
        <v>1341</v>
      </c>
      <c r="C32" s="53"/>
      <c r="D32" s="48" t="s">
        <v>602</v>
      </c>
      <c r="E32" s="49" t="s">
        <v>1350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2.0" customHeight="1">
      <c r="A33" s="24"/>
      <c r="B33" s="46"/>
      <c r="C33" s="47"/>
      <c r="D33" s="47"/>
      <c r="E33" s="51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2.0" customHeight="1">
      <c r="A34" s="24"/>
      <c r="B34" s="52" t="s">
        <v>602</v>
      </c>
      <c r="C34" s="53" t="s">
        <v>1350</v>
      </c>
      <c r="D34" s="48" t="s">
        <v>11</v>
      </c>
      <c r="E34" s="49" t="s">
        <v>1350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2.0" customHeight="1">
      <c r="A35" s="24"/>
      <c r="B35" s="56"/>
      <c r="C35" s="57"/>
      <c r="D35" s="57"/>
      <c r="E35" s="58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2.0" customHeight="1">
      <c r="A36" s="24"/>
      <c r="B36" s="60" t="s">
        <v>601</v>
      </c>
      <c r="C36" s="44" t="s">
        <v>1353</v>
      </c>
      <c r="D36" s="61" t="s">
        <v>600</v>
      </c>
      <c r="E36" s="45" t="s">
        <v>1354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2.0" customHeight="1">
      <c r="A37" s="24"/>
      <c r="B37" s="46"/>
      <c r="C37" s="47"/>
      <c r="D37" s="47"/>
      <c r="E37" s="51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2.0" customHeight="1">
      <c r="A38" s="24"/>
      <c r="B38" s="52" t="s">
        <v>600</v>
      </c>
      <c r="C38" s="53"/>
      <c r="D38" s="48" t="s">
        <v>11</v>
      </c>
      <c r="E38" s="55" t="s">
        <v>1355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2.0" customHeight="1">
      <c r="A39" s="24"/>
      <c r="B39" s="62"/>
      <c r="C39" s="57"/>
      <c r="D39" s="63"/>
      <c r="E39" s="6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2.0" customHeight="1">
      <c r="A40" s="24"/>
      <c r="B40" s="56"/>
      <c r="C40" s="57"/>
      <c r="D40" s="57"/>
      <c r="E40" s="58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2.0" customHeight="1">
      <c r="A41" s="24"/>
      <c r="B41" s="60" t="s">
        <v>612</v>
      </c>
      <c r="C41" s="65" t="s">
        <v>1356</v>
      </c>
      <c r="D41" s="61" t="s">
        <v>409</v>
      </c>
      <c r="E41" s="66" t="s">
        <v>1356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2.0" customHeight="1">
      <c r="A42" s="24"/>
      <c r="B42" s="46"/>
      <c r="C42" s="47"/>
      <c r="D42" s="47"/>
      <c r="E42" s="51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2.0" customHeight="1">
      <c r="A43" s="24"/>
      <c r="B43" s="52" t="s">
        <v>409</v>
      </c>
      <c r="C43" s="67" t="s">
        <v>1357</v>
      </c>
      <c r="D43" s="48" t="s">
        <v>408</v>
      </c>
      <c r="E43" s="55" t="s">
        <v>1357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2.0" customHeight="1">
      <c r="A44" s="24"/>
      <c r="B44" s="46"/>
      <c r="C44" s="47"/>
      <c r="D44" s="47"/>
      <c r="E44" s="51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2.0" customHeight="1">
      <c r="A45" s="24"/>
      <c r="B45" s="52" t="s">
        <v>408</v>
      </c>
      <c r="C45" s="67" t="s">
        <v>1358</v>
      </c>
      <c r="D45" s="48" t="s">
        <v>12</v>
      </c>
      <c r="E45" s="55" t="s">
        <v>1358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2.0" customHeight="1">
      <c r="A46" s="24"/>
      <c r="B46" s="56"/>
      <c r="C46" s="57"/>
      <c r="D46" s="57"/>
      <c r="E46" s="58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2.0" customHeight="1">
      <c r="A47" s="24"/>
      <c r="B47" s="60" t="s">
        <v>1359</v>
      </c>
      <c r="C47" s="65" t="s">
        <v>1360</v>
      </c>
      <c r="D47" s="61" t="s">
        <v>1361</v>
      </c>
      <c r="E47" s="66" t="s">
        <v>1362</v>
      </c>
      <c r="F47" s="39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2.0" customHeight="1">
      <c r="A48" s="24"/>
      <c r="B48" s="46"/>
      <c r="C48" s="47"/>
      <c r="D48" s="48" t="s">
        <v>1363</v>
      </c>
      <c r="E48" s="55" t="s">
        <v>1364</v>
      </c>
      <c r="F48" s="39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2.0" customHeight="1">
      <c r="A49" s="24"/>
      <c r="B49" s="46"/>
      <c r="C49" s="47"/>
      <c r="D49" s="47"/>
      <c r="E49" s="51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2.0" customHeight="1">
      <c r="A50" s="24"/>
      <c r="B50" s="52" t="s">
        <v>1361</v>
      </c>
      <c r="C50" s="67" t="s">
        <v>1365</v>
      </c>
      <c r="D50" s="48" t="s">
        <v>1363</v>
      </c>
      <c r="E50" s="55" t="s">
        <v>1365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2.0" customHeight="1">
      <c r="A51" s="24"/>
      <c r="B51" s="46"/>
      <c r="C51" s="47"/>
      <c r="D51" s="47"/>
      <c r="E51" s="51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2.0" customHeight="1">
      <c r="A52" s="24"/>
      <c r="B52" s="52" t="s">
        <v>1363</v>
      </c>
      <c r="C52" s="67" t="s">
        <v>1366</v>
      </c>
      <c r="D52" s="48" t="s">
        <v>12</v>
      </c>
      <c r="E52" s="55" t="s">
        <v>1366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2.0" customHeight="1">
      <c r="A53" s="24"/>
      <c r="B53" s="68"/>
      <c r="C53" s="69"/>
      <c r="D53" s="69"/>
      <c r="E53" s="70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2.0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2.0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2.0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2.0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2.0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2.0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2.0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2.0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2.0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2.0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2.0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2.0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2.0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2.0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2.0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2.0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2.0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2.0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2.0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2.0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2.0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2.0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2.0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2.0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2.0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2.0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2.0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2.0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2.0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2.0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2.0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2.0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2.0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2.0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2.0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2.0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2.0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2.0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2.0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2.0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2.0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2.0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2.0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2.0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2.0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2.0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2.0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2.0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2.0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2.0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2.0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2.0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2.0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2.0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2.0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2.0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2.0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2.0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2.0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2.0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2.0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2.0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2.0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2.0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2.0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2.0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2.0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2.0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2.0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2.0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2.0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2.0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2.0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2.0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2.0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2.0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2.0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2.0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2.0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2.0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2.0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2.0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2.0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2.0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2.0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2.0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2.0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2.0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2.0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2.0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2.0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2.0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2.0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2.0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2.0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2.0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2.0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2.0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2.0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2.0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2.0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2.0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2.0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2.0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2.0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2.0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2.0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2.0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2.0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2.0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2.0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2.0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2.0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2.0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2.0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2.0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2.0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2.0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2.0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2.0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2.0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2.0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2.0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2.0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2.0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2.0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2.0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2.0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2.0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2.0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2.0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2.0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2.0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2.0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2.0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2.0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2.0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2.0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2.0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2.0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2.0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2.0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2.0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2.0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2.0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2.0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2.0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2.0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2.0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2.0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2.0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2.0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2.0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2.0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2.0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2.0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2.0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2.0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2.0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2.0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2.0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2.0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2.0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2.0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2.0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2.0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2.0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2.0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2.0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2.0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2.0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2.0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2.0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2.0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2.0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2.0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2.0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2.0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2.0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2.0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2.0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2.0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2.0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2.0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2.0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2.0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2.0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2.0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2.0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2.0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2.0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2.0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2.0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2.0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2.0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2.0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2.0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2.0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2.0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2.0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2.0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2.0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2.0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2.0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2.0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2.0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2.0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2.0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2.0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2.0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2.0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2.0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2.0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2.0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2.0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2.0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2.0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2.0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2.0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2.0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2.0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2.0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2.0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2.0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2.0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2.0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2.0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2.0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2.0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2.0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2.0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2.0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2.0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2.0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2.0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2.0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2.0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2.0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2.0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2.0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2.0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2.0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2.0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2.0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2.0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2.0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2.0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2.0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2.0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2.0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2.0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2.0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2.0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2.0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2.0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2.0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2.0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2.0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2.0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2.0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2.0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2.0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2.0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2.0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2.0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2.0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2.0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2.0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2.0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2.0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2.0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2.0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2.0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2.0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2.0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2.0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2.0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2.0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2.0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2.0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2.0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2.0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2.0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2.0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2.0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2.0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2.0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2.0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2.0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2.0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2.0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2.0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2.0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2.0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2.0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2.0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2.0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2.0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2.0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2.0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2.0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2.0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2.0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2.0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2.0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2.0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2.0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2.0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2.0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2.0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2.0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2.0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2.0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2.0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2.0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2.0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2.0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2.0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2.0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2.0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2.0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2.0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2.0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2.0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2.0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2.0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2.0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2.0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2.0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2.0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2.0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2.0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2.0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2.0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2.0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2.0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2.0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2.0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2.0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2.0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2.0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2.0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2.0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2.0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2.0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2.0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2.0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2.0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2.0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2.0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2.0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2.0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2.0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2.0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2.0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2.0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2.0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2.0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2.0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2.0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2.0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2.0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2.0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2.0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2.0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2.0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2.0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2.0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2.0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2.0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2.0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2.0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2.0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2.0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2.0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2.0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2.0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2.0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2.0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2.0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2.0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2.0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2.0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2.0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2.0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2.0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2.0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2.0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2.0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2.0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2.0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2.0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2.0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2.0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2.0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2.0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2.0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2.0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2.0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2.0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2.0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2.0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2.0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2.0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2.0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2.0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2.0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2.0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2.0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2.0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2.0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2.0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2.0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2.0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2.0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2.0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2.0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2.0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2.0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2.0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2.0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2.0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2.0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2.0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2.0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2.0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2.0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2.0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2.0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2.0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2.0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2.0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2.0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2.0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2.0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2.0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2.0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2.0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2.0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2.0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2.0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2.0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2.0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2.0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2.0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2.0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2.0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2.0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2.0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2.0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2.0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2.0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2.0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2.0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2.0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2.0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2.0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2.0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2.0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2.0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2.0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2.0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2.0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2.0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2.0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2.0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2.0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2.0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2.0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2.0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2.0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2.0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2.0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2.0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2.0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2.0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2.0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2.0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2.0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2.0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2.0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2.0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2.0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2.0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2.0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2.0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2.0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2.0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2.0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2.0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2.0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2.0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2.0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2.0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2.0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2.0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2.0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2.0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2.0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2.0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2.0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2.0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2.0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2.0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2.0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2.0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2.0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2.0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2.0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2.0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2.0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2.0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2.0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2.0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2.0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2.0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2.0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2.0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2.0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2.0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2.0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2.0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2.0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2.0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2.0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2.0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2.0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2.0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2.0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2.0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2.0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2.0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2.0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2.0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2.0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2.0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2.0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2.0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2.0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2.0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2.0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2.0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2.0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2.0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2.0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2.0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2.0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2.0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2.0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2.0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2.0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2.0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2.0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2.0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2.0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2.0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2.0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2.0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2.0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2.0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2.0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2.0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2.0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2.0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2.0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2.0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2.0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2.0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2.0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2.0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2.0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2.0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2.0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2.0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2.0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2.0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2.0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2.0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2.0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2.0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2.0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2.0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2.0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2.0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2.0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2.0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2.0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2.0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2.0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2.0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2.0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2.0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2.0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2.0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2.0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2.0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2.0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2.0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2.0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2.0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2.0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2.0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2.0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2.0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2.0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2.0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2.0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2.0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2.0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2.0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2.0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2.0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2.0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2.0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2.0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2.0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2.0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2.0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2.0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2.0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2.0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2.0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2.0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2.0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2.0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2.0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2.0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2.0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2.0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2.0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2.0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2.0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2.0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2.0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2.0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2.0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2.0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2.0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2.0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2.0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2.0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2.0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2.0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2.0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2.0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2.0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2.0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2.0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2.0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2.0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2.0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2.0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2.0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2.0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2.0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2.0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2.0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2.0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2.0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2.0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2.0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2.0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2.0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2.0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2.0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2.0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2.0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2.0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2.0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2.0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2.0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2.0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2.0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2.0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2.0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2.0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2.0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2.0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2.0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2.0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2.0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2.0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2.0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2.0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2.0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2.0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2.0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2.0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2.0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2.0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2.0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2.0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2.0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2.0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2.0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2.0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2.0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2.0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2.0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2.0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2.0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2.0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2.0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2.0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2.0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2.0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2.0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2.0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2.0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2.0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2.0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2.0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2.0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2.0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2.0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2.0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2.0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2.0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2.0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2.0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2.0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2.0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2.0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2.0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2.0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2.0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2.0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2.0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2.0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2.0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2.0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2.0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2.0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2.0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2.0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2.0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2.0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2.0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2.0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2.0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2.0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2.0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2.0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2.0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2.0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2.0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2.0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2.0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2.0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2.0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2.0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2.0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2.0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2.0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2.0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2.0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2.0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2.0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2.0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2.0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2.0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2.0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2.0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2.0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2.0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2.0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2.0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2.0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2.0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2.0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2.0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2.0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2.0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2.0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2.0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2.0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2.0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2.0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2.0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2.0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2.0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2.0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2.0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2.0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2.0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2.0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2.0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2.0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2.0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2.0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2.0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2.0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2.0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2.0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2.0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2.0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2.0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2.0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2.0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2.0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2.0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2.0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2.0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2.0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2.0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2.0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2.0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2.0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2.0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2.0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2.0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2.0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2.0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2.0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2.0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2.0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2.0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2.0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2.0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2.0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2.0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2.0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2.0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2.0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2.0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2.0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2.0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2.0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2.0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2.0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2.0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2.0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2.0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2.0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2.0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2.0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2.0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2.0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2.0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2.0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2.0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2.0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2.0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2.0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2.0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2.0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2.0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2.0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2.0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2.0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2.0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2.0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2.0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2.0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2.0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2.0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2.0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2.0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2.0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2.0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2.0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2.0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2.0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2.0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2.0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2.0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2.0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2.0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2.0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2.0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2.0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2.0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2.0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2.0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2.0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2.0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2.0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2.0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2.0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2.0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2.0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2.0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2.0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2.0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2.0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2.0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2.0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2.0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2.0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2.0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2.0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2.0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2.0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2.0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2.0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2.0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2.0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2.0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2.0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2.0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2.0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2.0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2.0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2.0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2.0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2.0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2.0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2.0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2.0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2.0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2.0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2.0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2.0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2.0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2.0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2.0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2.0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2.0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2.0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2.0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2.0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2.0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2.0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2.0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2.0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2.0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2.0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2.0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2.0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2.0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2.0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2.0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2.0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2.0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2.0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2.0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2.0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2.0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2.0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2.0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2.0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2.0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2.0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2.0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2.0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2.0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2.0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2023-02-24T08:09:03Z</dcterms:created>
  <dc:creator>Xu, Eli</dc:creator>
</cp:coreProperties>
</file>