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Cleveland Accounting and Finance\2023\Actuals\12 - December\"/>
    </mc:Choice>
  </mc:AlternateContent>
  <xr:revisionPtr revIDLastSave="0" documentId="8_{E257D8FE-B41F-4875-B823-7664F1720CC4}" xr6:coauthVersionLast="47" xr6:coauthVersionMax="47" xr10:uidLastSave="{00000000-0000-0000-0000-000000000000}"/>
  <bookViews>
    <workbookView xWindow="-98" yWindow="-98" windowWidth="19396" windowHeight="10395" firstSheet="1" activeTab="2" xr2:uid="{00000000-000D-0000-FFFF-FFFF00000000}"/>
  </bookViews>
  <sheets>
    <sheet name="Summary Current Interlocking" sheetId="11" r:id="rId1"/>
    <sheet name="Summary AOP" sheetId="6" r:id="rId2"/>
    <sheet name="EUR" sheetId="1" r:id="rId3"/>
    <sheet name="STG" sheetId="2" r:id="rId4"/>
    <sheet name="USD" sheetId="3" r:id="rId5"/>
    <sheet name="NLG" sheetId="4" r:id="rId6"/>
    <sheet name="AUD" sheetId="5" r:id="rId7"/>
    <sheet name="BRL" sheetId="8" r:id="rId8"/>
    <sheet name="HKD" sheetId="9" r:id="rId9"/>
    <sheet name="CNY" sheetId="10" r:id="rId10"/>
    <sheet name="Input Exch Rates" sheetId="7" r:id="rId11"/>
    <sheet name="ECB RATES" sheetId="12" state="hidden" r:id="rId12"/>
    <sheet name="Sheet1" sheetId="13" state="hidden" r:id="rId13"/>
    <sheet name="Sheet2" sheetId="14" state="hidden" r:id="rId14"/>
  </sheets>
  <definedNames>
    <definedName name="AprRates">'Input Exch Rates'!$15:$16</definedName>
    <definedName name="AugRates">'Input Exch Rates'!$31:$32</definedName>
    <definedName name="DecRates">'Input Exch Rates'!$47:$48</definedName>
    <definedName name="FebRates">'Input Exch Rates'!$7:$8</definedName>
    <definedName name="JanRates">'Input Exch Rates'!$3:$4</definedName>
    <definedName name="JANSTG">EUR!$D$10</definedName>
    <definedName name="JulRates">'Input Exch Rates'!$27:$28</definedName>
    <definedName name="JunRates">'Input Exch Rates'!$23:$24</definedName>
    <definedName name="MarRates">'Input Exch Rates'!$11:$12</definedName>
    <definedName name="MayRates">'Input Exch Rates'!$19:$20</definedName>
    <definedName name="MONTHS">EUR!$R$1</definedName>
    <definedName name="NovRates">'Input Exch Rates'!$43:$44</definedName>
    <definedName name="OctRates">'Input Exch Rates'!$39:$40</definedName>
    <definedName name="_xlnm.Print_Area" localSheetId="6">AUD!$A$1:$R$43</definedName>
    <definedName name="_xlnm.Print_Area" localSheetId="7">BRL!$A$1:$R$37</definedName>
    <definedName name="_xlnm.Print_Area" localSheetId="9">CNY!$A$3:$Q$48</definedName>
    <definedName name="_xlnm.Print_Area" localSheetId="2">EUR!$A$1:$R$49</definedName>
    <definedName name="_xlnm.Print_Area" localSheetId="8">HKD!$A$1:$R$37</definedName>
    <definedName name="_xlnm.Print_Area" localSheetId="5">NLG!$A$1:$R$37</definedName>
    <definedName name="_xlnm.Print_Area" localSheetId="3">STG!$A$1:$R$48</definedName>
    <definedName name="_xlnm.Print_Area" localSheetId="4">USD!$A$1:$R$51</definedName>
    <definedName name="Print_Area_MI" localSheetId="6">AUD!$A$3:$AA$29</definedName>
    <definedName name="Print_Area_MI" localSheetId="7">BRL!$A$3:$AA$29</definedName>
    <definedName name="Print_Area_MI" localSheetId="9">CNY!$A$3:$AA$29</definedName>
    <definedName name="Print_Area_MI" localSheetId="2">EUR!$A$3:$AA$29</definedName>
    <definedName name="Print_Area_MI" localSheetId="8">HKD!$A$3:$AA$29</definedName>
    <definedName name="Print_Area_MI" localSheetId="5">NLG!$A$3:$AA$29</definedName>
    <definedName name="Print_Area_MI" localSheetId="3">STG!$A$3:$AA$29</definedName>
    <definedName name="Print_Area_MI" localSheetId="4">USD!$A$3:$AA$29</definedName>
    <definedName name="Print_Area_MI">#REF!</definedName>
    <definedName name="SepRates">'Input Exch Rates'!$35:$36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3" l="1"/>
  <c r="D7" i="4" s="1"/>
  <c r="D7" i="5" s="1"/>
  <c r="D7" i="8" s="1"/>
  <c r="D7" i="9" s="1"/>
  <c r="D7" i="10" s="1"/>
  <c r="D7" i="2"/>
  <c r="A5" i="10" l="1"/>
  <c r="P6" i="10"/>
  <c r="Q6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5" i="4" l="1"/>
  <c r="C46" i="4"/>
  <c r="C47" i="4"/>
  <c r="C48" i="4"/>
  <c r="D9" i="13" l="1"/>
  <c r="D11" i="13" s="1"/>
  <c r="D16" i="13" s="1"/>
  <c r="B16" i="13" l="1"/>
  <c r="A9" i="13"/>
  <c r="B9" i="13" s="1"/>
  <c r="B11" i="13" s="1"/>
  <c r="A5" i="5" l="1"/>
  <c r="A5" i="8"/>
  <c r="A5" i="9"/>
  <c r="A5" i="4"/>
  <c r="A5" i="3"/>
  <c r="A5" i="2"/>
  <c r="C7" i="1"/>
  <c r="C7" i="2" s="1"/>
  <c r="C7" i="3" s="1"/>
  <c r="C7" i="4" s="1"/>
  <c r="C7" i="5" s="1"/>
  <c r="C7" i="8" s="1"/>
  <c r="C7" i="9" s="1"/>
  <c r="C7" i="10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 s="1"/>
  <c r="C62" i="7"/>
  <c r="D62" i="7" s="1"/>
  <c r="C63" i="7"/>
  <c r="D63" i="7" s="1"/>
  <c r="C52" i="7"/>
  <c r="D52" i="7" s="1"/>
  <c r="C45" i="8"/>
  <c r="C46" i="8"/>
  <c r="C47" i="8"/>
  <c r="C48" i="8"/>
  <c r="C45" i="9"/>
  <c r="C46" i="9"/>
  <c r="C47" i="9"/>
  <c r="C48" i="9"/>
  <c r="C45" i="5"/>
  <c r="C46" i="5"/>
  <c r="C47" i="5"/>
  <c r="C48" i="5"/>
  <c r="C45" i="3"/>
  <c r="C46" i="3"/>
  <c r="C47" i="3"/>
  <c r="C48" i="3"/>
  <c r="C45" i="2"/>
  <c r="C46" i="2"/>
  <c r="C47" i="2"/>
  <c r="C48" i="2"/>
  <c r="Q6" i="9"/>
  <c r="P6" i="9"/>
  <c r="Q6" i="8"/>
  <c r="P6" i="8"/>
  <c r="Q6" i="5"/>
  <c r="P6" i="5"/>
  <c r="Q6" i="4"/>
  <c r="P6" i="4"/>
  <c r="Q6" i="3"/>
  <c r="P6" i="3"/>
  <c r="Q6" i="2"/>
  <c r="P6" i="2"/>
  <c r="C44" i="9"/>
  <c r="C44" i="8"/>
  <c r="C44" i="5"/>
  <c r="C44" i="4"/>
  <c r="C44" i="3"/>
  <c r="C44" i="2"/>
  <c r="C43" i="9"/>
  <c r="C43" i="8"/>
  <c r="C43" i="5"/>
  <c r="C43" i="4"/>
  <c r="C43" i="3"/>
  <c r="C43" i="2"/>
  <c r="C42" i="9"/>
  <c r="C42" i="8"/>
  <c r="C42" i="5"/>
  <c r="C42" i="4"/>
  <c r="C42" i="3"/>
  <c r="C42" i="2"/>
  <c r="C41" i="2"/>
  <c r="C41" i="9"/>
  <c r="C41" i="8"/>
  <c r="C41" i="5"/>
  <c r="C41" i="4"/>
  <c r="C41" i="3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A1" i="6"/>
  <c r="R1" i="1" l="1"/>
  <c r="G13" i="1" l="1"/>
  <c r="H39" i="1"/>
  <c r="R1" i="10"/>
  <c r="D9" i="1"/>
  <c r="M11" i="1"/>
  <c r="O13" i="1"/>
  <c r="N16" i="1"/>
  <c r="M19" i="1"/>
  <c r="O21" i="1"/>
  <c r="N24" i="1"/>
  <c r="M27" i="1"/>
  <c r="O29" i="1"/>
  <c r="N32" i="1"/>
  <c r="M35" i="1"/>
  <c r="O37" i="1"/>
  <c r="N40" i="1"/>
  <c r="M43" i="1"/>
  <c r="O45" i="1"/>
  <c r="N48" i="1"/>
  <c r="L13" i="1"/>
  <c r="L21" i="1"/>
  <c r="L29" i="1"/>
  <c r="L37" i="1"/>
  <c r="L45" i="1"/>
  <c r="K13" i="1"/>
  <c r="K21" i="1"/>
  <c r="K29" i="1"/>
  <c r="K37" i="1"/>
  <c r="K45" i="1"/>
  <c r="J13" i="1"/>
  <c r="J21" i="1"/>
  <c r="J29" i="1"/>
  <c r="J37" i="1"/>
  <c r="J45" i="1"/>
  <c r="N11" i="1"/>
  <c r="M14" i="1"/>
  <c r="O16" i="1"/>
  <c r="N19" i="1"/>
  <c r="M22" i="1"/>
  <c r="O24" i="1"/>
  <c r="N27" i="1"/>
  <c r="M30" i="1"/>
  <c r="O32" i="1"/>
  <c r="N35" i="1"/>
  <c r="M38" i="1"/>
  <c r="O40" i="1"/>
  <c r="N43" i="1"/>
  <c r="M46" i="1"/>
  <c r="O48" i="1"/>
  <c r="L14" i="1"/>
  <c r="L22" i="1"/>
  <c r="L30" i="1"/>
  <c r="L38" i="1"/>
  <c r="L46" i="1"/>
  <c r="K14" i="1"/>
  <c r="K22" i="1"/>
  <c r="K30" i="1"/>
  <c r="K38" i="1"/>
  <c r="K46" i="1"/>
  <c r="J14" i="1"/>
  <c r="J22" i="1"/>
  <c r="J30" i="1"/>
  <c r="J38" i="1"/>
  <c r="J46" i="1"/>
  <c r="O11" i="1"/>
  <c r="N14" i="1"/>
  <c r="M17" i="1"/>
  <c r="O19" i="1"/>
  <c r="N22" i="1"/>
  <c r="M25" i="1"/>
  <c r="O27" i="1"/>
  <c r="N30" i="1"/>
  <c r="M33" i="1"/>
  <c r="O35" i="1"/>
  <c r="N38" i="1"/>
  <c r="M41" i="1"/>
  <c r="O43" i="1"/>
  <c r="N46" i="1"/>
  <c r="O9" i="1"/>
  <c r="L15" i="1"/>
  <c r="L23" i="1"/>
  <c r="L31" i="1"/>
  <c r="L39" i="1"/>
  <c r="L47" i="1"/>
  <c r="K15" i="1"/>
  <c r="K23" i="1"/>
  <c r="K31" i="1"/>
  <c r="K39" i="1"/>
  <c r="K47" i="1"/>
  <c r="N12" i="1"/>
  <c r="M15" i="1"/>
  <c r="O17" i="1"/>
  <c r="N20" i="1"/>
  <c r="M23" i="1"/>
  <c r="O25" i="1"/>
  <c r="N28" i="1"/>
  <c r="M31" i="1"/>
  <c r="O33" i="1"/>
  <c r="N36" i="1"/>
  <c r="M39" i="1"/>
  <c r="O41" i="1"/>
  <c r="N44" i="1"/>
  <c r="M47" i="1"/>
  <c r="M9" i="1"/>
  <c r="L17" i="1"/>
  <c r="L25" i="1"/>
  <c r="L33" i="1"/>
  <c r="L41" i="1"/>
  <c r="L9" i="1"/>
  <c r="K17" i="1"/>
  <c r="K25" i="1"/>
  <c r="K33" i="1"/>
  <c r="K41" i="1"/>
  <c r="K9" i="1"/>
  <c r="J17" i="1"/>
  <c r="J25" i="1"/>
  <c r="J33" i="1"/>
  <c r="J41" i="1"/>
  <c r="J9" i="1"/>
  <c r="M10" i="1"/>
  <c r="O12" i="1"/>
  <c r="N15" i="1"/>
  <c r="M18" i="1"/>
  <c r="O20" i="1"/>
  <c r="N23" i="1"/>
  <c r="M26" i="1"/>
  <c r="O28" i="1"/>
  <c r="N31" i="1"/>
  <c r="M34" i="1"/>
  <c r="O36" i="1"/>
  <c r="N39" i="1"/>
  <c r="M42" i="1"/>
  <c r="O44" i="1"/>
  <c r="N47" i="1"/>
  <c r="L10" i="1"/>
  <c r="L18" i="1"/>
  <c r="L26" i="1"/>
  <c r="L34" i="1"/>
  <c r="L42" i="1"/>
  <c r="K10" i="1"/>
  <c r="K18" i="1"/>
  <c r="K26" i="1"/>
  <c r="K34" i="1"/>
  <c r="K42" i="1"/>
  <c r="J10" i="1"/>
  <c r="J18" i="1"/>
  <c r="J26" i="1"/>
  <c r="J34" i="1"/>
  <c r="J42" i="1"/>
  <c r="N10" i="1"/>
  <c r="M13" i="1"/>
  <c r="O15" i="1"/>
  <c r="N18" i="1"/>
  <c r="M21" i="1"/>
  <c r="O23" i="1"/>
  <c r="N26" i="1"/>
  <c r="M29" i="1"/>
  <c r="O31" i="1"/>
  <c r="N34" i="1"/>
  <c r="M37" i="1"/>
  <c r="O39" i="1"/>
  <c r="N42" i="1"/>
  <c r="M45" i="1"/>
  <c r="O47" i="1"/>
  <c r="L11" i="1"/>
  <c r="L19" i="1"/>
  <c r="L27" i="1"/>
  <c r="L35" i="1"/>
  <c r="L43" i="1"/>
  <c r="K11" i="1"/>
  <c r="K19" i="1"/>
  <c r="K27" i="1"/>
  <c r="K35" i="1"/>
  <c r="K43" i="1"/>
  <c r="O14" i="1"/>
  <c r="N25" i="1"/>
  <c r="M36" i="1"/>
  <c r="O46" i="1"/>
  <c r="L32" i="1"/>
  <c r="K24" i="1"/>
  <c r="J12" i="1"/>
  <c r="J28" i="1"/>
  <c r="J44" i="1"/>
  <c r="M16" i="1"/>
  <c r="O26" i="1"/>
  <c r="N37" i="1"/>
  <c r="M48" i="1"/>
  <c r="L36" i="1"/>
  <c r="K28" i="1"/>
  <c r="J15" i="1"/>
  <c r="J31" i="1"/>
  <c r="J47" i="1"/>
  <c r="N17" i="1"/>
  <c r="M28" i="1"/>
  <c r="O38" i="1"/>
  <c r="N9" i="1"/>
  <c r="L40" i="1"/>
  <c r="K32" i="1"/>
  <c r="J16" i="1"/>
  <c r="J32" i="1"/>
  <c r="J48" i="1"/>
  <c r="O18" i="1"/>
  <c r="N29" i="1"/>
  <c r="M40" i="1"/>
  <c r="L12" i="1"/>
  <c r="L44" i="1"/>
  <c r="K36" i="1"/>
  <c r="J19" i="1"/>
  <c r="J35" i="1"/>
  <c r="L28" i="1"/>
  <c r="J11" i="1"/>
  <c r="J43" i="1"/>
  <c r="M20" i="1"/>
  <c r="O30" i="1"/>
  <c r="N41" i="1"/>
  <c r="L16" i="1"/>
  <c r="L48" i="1"/>
  <c r="K40" i="1"/>
  <c r="J20" i="1"/>
  <c r="J36" i="1"/>
  <c r="O10" i="1"/>
  <c r="N21" i="1"/>
  <c r="M32" i="1"/>
  <c r="O42" i="1"/>
  <c r="L20" i="1"/>
  <c r="K12" i="1"/>
  <c r="K44" i="1"/>
  <c r="J23" i="1"/>
  <c r="J39" i="1"/>
  <c r="M12" i="1"/>
  <c r="O22" i="1"/>
  <c r="N33" i="1"/>
  <c r="M44" i="1"/>
  <c r="L24" i="1"/>
  <c r="K16" i="1"/>
  <c r="K48" i="1"/>
  <c r="J24" i="1"/>
  <c r="J40" i="1"/>
  <c r="N13" i="1"/>
  <c r="M24" i="1"/>
  <c r="O34" i="1"/>
  <c r="N45" i="1"/>
  <c r="K20" i="1"/>
  <c r="J27" i="1"/>
  <c r="F31" i="1"/>
  <c r="E12" i="1"/>
  <c r="F9" i="1"/>
  <c r="F40" i="1"/>
  <c r="H36" i="1"/>
  <c r="R1" i="3"/>
  <c r="G15" i="1"/>
  <c r="D40" i="1"/>
  <c r="E25" i="1"/>
  <c r="H26" i="1"/>
  <c r="I41" i="1"/>
  <c r="D13" i="1"/>
  <c r="Q13" i="1" s="1"/>
  <c r="I44" i="1"/>
  <c r="H29" i="1"/>
  <c r="E15" i="1"/>
  <c r="E14" i="1"/>
  <c r="G34" i="1"/>
  <c r="D33" i="1"/>
  <c r="Q33" i="1" s="1"/>
  <c r="H43" i="1"/>
  <c r="G39" i="1"/>
  <c r="I18" i="1"/>
  <c r="I13" i="1"/>
  <c r="F26" i="1"/>
  <c r="F17" i="1"/>
  <c r="D41" i="1"/>
  <c r="Q41" i="1" s="1"/>
  <c r="I14" i="1"/>
  <c r="H18" i="1"/>
  <c r="I48" i="1"/>
  <c r="F36" i="1"/>
  <c r="F46" i="1"/>
  <c r="H20" i="1"/>
  <c r="H20" i="5" s="1"/>
  <c r="D17" i="1"/>
  <c r="Q17" i="1" s="1"/>
  <c r="H12" i="1"/>
  <c r="I40" i="1"/>
  <c r="H22" i="1"/>
  <c r="I34" i="1"/>
  <c r="E35" i="1"/>
  <c r="F42" i="1"/>
  <c r="I46" i="1"/>
  <c r="H38" i="1"/>
  <c r="H28" i="1"/>
  <c r="G19" i="1"/>
  <c r="I10" i="1"/>
  <c r="H23" i="1"/>
  <c r="D11" i="1"/>
  <c r="Q11" i="1" s="1"/>
  <c r="I33" i="1"/>
  <c r="E32" i="1"/>
  <c r="I24" i="1"/>
  <c r="I38" i="1"/>
  <c r="G32" i="1"/>
  <c r="G36" i="1"/>
  <c r="G12" i="1"/>
  <c r="G29" i="1"/>
  <c r="F27" i="1"/>
  <c r="E48" i="1"/>
  <c r="F14" i="1"/>
  <c r="E26" i="1"/>
  <c r="F20" i="1"/>
  <c r="F21" i="1"/>
  <c r="H14" i="1"/>
  <c r="F39" i="1"/>
  <c r="I25" i="1"/>
  <c r="D20" i="1"/>
  <c r="Q20" i="1" s="1"/>
  <c r="H45" i="1"/>
  <c r="H40" i="1"/>
  <c r="I32" i="1"/>
  <c r="I37" i="1"/>
  <c r="H34" i="1"/>
  <c r="I42" i="1"/>
  <c r="D42" i="1"/>
  <c r="G20" i="1"/>
  <c r="E18" i="1"/>
  <c r="E27" i="1"/>
  <c r="H16" i="1"/>
  <c r="F10" i="1"/>
  <c r="G45" i="1"/>
  <c r="E20" i="1"/>
  <c r="R1" i="4"/>
  <c r="R1" i="5"/>
  <c r="H9" i="1"/>
  <c r="I35" i="1"/>
  <c r="E47" i="1"/>
  <c r="D31" i="1"/>
  <c r="Q31" i="1" s="1"/>
  <c r="G46" i="1"/>
  <c r="D21" i="1"/>
  <c r="Q21" i="1" s="1"/>
  <c r="F19" i="1"/>
  <c r="F30" i="1"/>
  <c r="G37" i="1"/>
  <c r="E17" i="1"/>
  <c r="H25" i="1"/>
  <c r="G23" i="1"/>
  <c r="E41" i="1"/>
  <c r="H21" i="1"/>
  <c r="D30" i="1"/>
  <c r="D35" i="1"/>
  <c r="E36" i="1"/>
  <c r="F35" i="1"/>
  <c r="I23" i="1"/>
  <c r="D32" i="1"/>
  <c r="D24" i="1"/>
  <c r="F11" i="1"/>
  <c r="H44" i="1"/>
  <c r="H24" i="1"/>
  <c r="I47" i="1"/>
  <c r="D23" i="1"/>
  <c r="G42" i="1"/>
  <c r="G27" i="1"/>
  <c r="D36" i="1"/>
  <c r="F12" i="1"/>
  <c r="H35" i="1"/>
  <c r="E38" i="1"/>
  <c r="D10" i="1"/>
  <c r="Q10" i="1" s="1"/>
  <c r="G35" i="1"/>
  <c r="I31" i="1"/>
  <c r="H41" i="1"/>
  <c r="F13" i="1"/>
  <c r="H42" i="1"/>
  <c r="H10" i="1"/>
  <c r="D12" i="1"/>
  <c r="Q12" i="1" s="1"/>
  <c r="E42" i="1"/>
  <c r="F41" i="1"/>
  <c r="D25" i="1"/>
  <c r="Q25" i="1" s="1"/>
  <c r="G9" i="1"/>
  <c r="D43" i="1"/>
  <c r="F47" i="1"/>
  <c r="D14" i="1"/>
  <c r="Q14" i="1" s="1"/>
  <c r="G28" i="1"/>
  <c r="I20" i="1"/>
  <c r="I43" i="1"/>
  <c r="E23" i="1"/>
  <c r="D29" i="1"/>
  <c r="Q29" i="1" s="1"/>
  <c r="H13" i="1"/>
  <c r="G30" i="1"/>
  <c r="E28" i="1"/>
  <c r="G26" i="1"/>
  <c r="F48" i="1"/>
  <c r="F33" i="1"/>
  <c r="D37" i="1"/>
  <c r="E45" i="1"/>
  <c r="I19" i="1"/>
  <c r="H32" i="1"/>
  <c r="E31" i="1"/>
  <c r="G24" i="1"/>
  <c r="E44" i="1"/>
  <c r="E24" i="1"/>
  <c r="I28" i="1"/>
  <c r="F29" i="1"/>
  <c r="F37" i="1"/>
  <c r="E34" i="1"/>
  <c r="D39" i="1"/>
  <c r="Q39" i="1" s="1"/>
  <c r="R1" i="9"/>
  <c r="I27" i="1"/>
  <c r="E21" i="1"/>
  <c r="E9" i="1"/>
  <c r="G31" i="1"/>
  <c r="E43" i="1"/>
  <c r="E19" i="1"/>
  <c r="G11" i="1"/>
  <c r="G43" i="1"/>
  <c r="F34" i="1"/>
  <c r="E16" i="1"/>
  <c r="E39" i="1"/>
  <c r="F43" i="1"/>
  <c r="F18" i="1"/>
  <c r="H19" i="1"/>
  <c r="H27" i="1"/>
  <c r="F15" i="1"/>
  <c r="R1" i="8"/>
  <c r="F45" i="1"/>
  <c r="D22" i="1"/>
  <c r="Q22" i="1" s="1"/>
  <c r="D48" i="1"/>
  <c r="Q48" i="1" s="1"/>
  <c r="D15" i="1"/>
  <c r="Q15" i="1" s="1"/>
  <c r="G48" i="1"/>
  <c r="F44" i="1"/>
  <c r="G18" i="1"/>
  <c r="F28" i="1"/>
  <c r="R1" i="2"/>
  <c r="D38" i="1"/>
  <c r="D45" i="1"/>
  <c r="D28" i="1"/>
  <c r="Q28" i="1" s="1"/>
  <c r="E13" i="1"/>
  <c r="I15" i="1"/>
  <c r="G41" i="1"/>
  <c r="I17" i="1"/>
  <c r="F22" i="1"/>
  <c r="G14" i="1"/>
  <c r="D18" i="1"/>
  <c r="Q18" i="1" s="1"/>
  <c r="E40" i="1"/>
  <c r="H47" i="1"/>
  <c r="I30" i="1"/>
  <c r="G38" i="1"/>
  <c r="E33" i="1"/>
  <c r="E29" i="1"/>
  <c r="H33" i="1"/>
  <c r="F16" i="1"/>
  <c r="G40" i="1"/>
  <c r="G22" i="1"/>
  <c r="I26" i="1"/>
  <c r="H15" i="1"/>
  <c r="I29" i="1"/>
  <c r="E46" i="1"/>
  <c r="E11" i="1"/>
  <c r="D47" i="1"/>
  <c r="D16" i="1"/>
  <c r="Q16" i="1" s="1"/>
  <c r="H48" i="1"/>
  <c r="D44" i="1"/>
  <c r="I45" i="1"/>
  <c r="H30" i="1"/>
  <c r="H46" i="1"/>
  <c r="D46" i="1"/>
  <c r="Q46" i="1" s="1"/>
  <c r="H31" i="1"/>
  <c r="F38" i="1"/>
  <c r="I22" i="1"/>
  <c r="I39" i="1"/>
  <c r="F32" i="1"/>
  <c r="H17" i="1"/>
  <c r="D26" i="1"/>
  <c r="Q26" i="1" s="1"/>
  <c r="G10" i="1"/>
  <c r="D34" i="1"/>
  <c r="Q34" i="1" s="1"/>
  <c r="H11" i="1"/>
  <c r="G47" i="1"/>
  <c r="G33" i="1"/>
  <c r="D27" i="1"/>
  <c r="Q27" i="1" s="1"/>
  <c r="F25" i="1"/>
  <c r="G25" i="1"/>
  <c r="H37" i="1"/>
  <c r="E22" i="1"/>
  <c r="D19" i="1"/>
  <c r="F23" i="1"/>
  <c r="I21" i="1"/>
  <c r="G21" i="1"/>
  <c r="E37" i="1"/>
  <c r="E10" i="1"/>
  <c r="G17" i="1"/>
  <c r="E30" i="1"/>
  <c r="I36" i="1"/>
  <c r="G44" i="1"/>
  <c r="I9" i="1"/>
  <c r="I11" i="1"/>
  <c r="F24" i="1"/>
  <c r="I16" i="1"/>
  <c r="I12" i="1"/>
  <c r="G16" i="1"/>
  <c r="G23" i="3" l="1"/>
  <c r="H9" i="3"/>
  <c r="H39" i="2"/>
  <c r="H9" i="2"/>
  <c r="Q30" i="1"/>
  <c r="B17" i="6" s="1"/>
  <c r="Q42" i="1"/>
  <c r="B29" i="6" s="1"/>
  <c r="Q19" i="1"/>
  <c r="B9" i="6" s="1"/>
  <c r="Q43" i="1"/>
  <c r="B30" i="6" s="1"/>
  <c r="Q47" i="1"/>
  <c r="B34" i="6" s="1"/>
  <c r="Q45" i="1"/>
  <c r="B32" i="6" s="1"/>
  <c r="Q36" i="1"/>
  <c r="B23" i="6" s="1"/>
  <c r="Q24" i="1"/>
  <c r="B14" i="6" s="1"/>
  <c r="Q38" i="1"/>
  <c r="B25" i="6" s="1"/>
  <c r="Q37" i="1"/>
  <c r="B24" i="6" s="1"/>
  <c r="Q32" i="1"/>
  <c r="B19" i="6" s="1"/>
  <c r="Q23" i="1"/>
  <c r="B13" i="6" s="1"/>
  <c r="Q40" i="1"/>
  <c r="B27" i="6" s="1"/>
  <c r="Q9" i="1"/>
  <c r="B5" i="6" s="1"/>
  <c r="Q44" i="1"/>
  <c r="B31" i="6" s="1"/>
  <c r="Q35" i="1"/>
  <c r="B22" i="6" s="1"/>
  <c r="N18" i="8"/>
  <c r="O36" i="2"/>
  <c r="O20" i="3"/>
  <c r="K16" i="8"/>
  <c r="K26" i="2"/>
  <c r="K28" i="5"/>
  <c r="J16" i="2"/>
  <c r="E48" i="3"/>
  <c r="M10" i="5"/>
  <c r="M41" i="8"/>
  <c r="L46" i="3"/>
  <c r="K40" i="2"/>
  <c r="G9" i="10"/>
  <c r="G13" i="10"/>
  <c r="G17" i="10"/>
  <c r="G21" i="10"/>
  <c r="G36" i="10"/>
  <c r="G40" i="10"/>
  <c r="G12" i="10"/>
  <c r="G16" i="10"/>
  <c r="G20" i="10"/>
  <c r="G24" i="10"/>
  <c r="G35" i="10"/>
  <c r="G39" i="10"/>
  <c r="G46" i="10"/>
  <c r="G11" i="10"/>
  <c r="G15" i="10"/>
  <c r="G19" i="10"/>
  <c r="G23" i="10"/>
  <c r="G34" i="10"/>
  <c r="G38" i="10"/>
  <c r="G45" i="10"/>
  <c r="G41" i="10"/>
  <c r="G26" i="10"/>
  <c r="G30" i="10"/>
  <c r="G10" i="10"/>
  <c r="G14" i="10"/>
  <c r="G18" i="10"/>
  <c r="G22" i="10"/>
  <c r="G33" i="10"/>
  <c r="G37" i="10"/>
  <c r="G48" i="10"/>
  <c r="G25" i="10"/>
  <c r="G29" i="10"/>
  <c r="G44" i="10"/>
  <c r="G47" i="10"/>
  <c r="G27" i="10"/>
  <c r="G31" i="10"/>
  <c r="G42" i="10"/>
  <c r="G28" i="10"/>
  <c r="G32" i="10"/>
  <c r="G43" i="10"/>
  <c r="J26" i="10"/>
  <c r="J30" i="10"/>
  <c r="J41" i="10"/>
  <c r="J25" i="10"/>
  <c r="J29" i="10"/>
  <c r="J44" i="10"/>
  <c r="J9" i="10"/>
  <c r="J13" i="10"/>
  <c r="J17" i="10"/>
  <c r="J21" i="10"/>
  <c r="J28" i="10"/>
  <c r="J32" i="10"/>
  <c r="J43" i="10"/>
  <c r="J35" i="10"/>
  <c r="J12" i="10"/>
  <c r="J16" i="10"/>
  <c r="J20" i="10"/>
  <c r="J24" i="10"/>
  <c r="J39" i="10"/>
  <c r="J46" i="10"/>
  <c r="J27" i="10"/>
  <c r="J31" i="10"/>
  <c r="J42" i="10"/>
  <c r="J10" i="10"/>
  <c r="J14" i="10"/>
  <c r="J18" i="10"/>
  <c r="J11" i="10"/>
  <c r="J15" i="10"/>
  <c r="J19" i="10"/>
  <c r="J23" i="10"/>
  <c r="J34" i="10"/>
  <c r="J38" i="10"/>
  <c r="J45" i="10"/>
  <c r="J33" i="10"/>
  <c r="J40" i="10"/>
  <c r="J48" i="10"/>
  <c r="J37" i="10"/>
  <c r="J22" i="10"/>
  <c r="J47" i="10"/>
  <c r="J36" i="10"/>
  <c r="I10" i="10"/>
  <c r="I14" i="10"/>
  <c r="I18" i="10"/>
  <c r="I22" i="10"/>
  <c r="I33" i="10"/>
  <c r="I37" i="10"/>
  <c r="I48" i="10"/>
  <c r="I9" i="10"/>
  <c r="I13" i="10"/>
  <c r="I17" i="10"/>
  <c r="I21" i="10"/>
  <c r="I36" i="10"/>
  <c r="I40" i="10"/>
  <c r="I47" i="10"/>
  <c r="I12" i="10"/>
  <c r="I16" i="10"/>
  <c r="I20" i="10"/>
  <c r="I24" i="10"/>
  <c r="I35" i="10"/>
  <c r="I39" i="10"/>
  <c r="I46" i="10"/>
  <c r="I42" i="10"/>
  <c r="I27" i="10"/>
  <c r="I31" i="10"/>
  <c r="I11" i="10"/>
  <c r="I15" i="10"/>
  <c r="I19" i="10"/>
  <c r="I23" i="10"/>
  <c r="I34" i="10"/>
  <c r="I38" i="10"/>
  <c r="I45" i="10"/>
  <c r="I26" i="10"/>
  <c r="I30" i="10"/>
  <c r="I41" i="10"/>
  <c r="I25" i="10"/>
  <c r="I29" i="10"/>
  <c r="I44" i="10"/>
  <c r="I32" i="10"/>
  <c r="I43" i="10"/>
  <c r="I28" i="10"/>
  <c r="L27" i="10"/>
  <c r="L31" i="10"/>
  <c r="L15" i="10"/>
  <c r="L19" i="10"/>
  <c r="L26" i="10"/>
  <c r="L30" i="10"/>
  <c r="L41" i="10"/>
  <c r="L10" i="10"/>
  <c r="L14" i="10"/>
  <c r="L18" i="10"/>
  <c r="L25" i="10"/>
  <c r="L29" i="10"/>
  <c r="L44" i="10"/>
  <c r="L36" i="10"/>
  <c r="L47" i="10"/>
  <c r="L9" i="10"/>
  <c r="L13" i="10"/>
  <c r="L17" i="10"/>
  <c r="L21" i="10"/>
  <c r="L40" i="10"/>
  <c r="L28" i="10"/>
  <c r="L32" i="10"/>
  <c r="L43" i="10"/>
  <c r="L42" i="10"/>
  <c r="L11" i="10"/>
  <c r="L12" i="10"/>
  <c r="L16" i="10"/>
  <c r="L20" i="10"/>
  <c r="L24" i="10"/>
  <c r="L35" i="10"/>
  <c r="L39" i="10"/>
  <c r="L46" i="10"/>
  <c r="L38" i="10"/>
  <c r="L23" i="10"/>
  <c r="L33" i="10"/>
  <c r="L48" i="10"/>
  <c r="L45" i="10"/>
  <c r="L37" i="10"/>
  <c r="L22" i="10"/>
  <c r="L34" i="10"/>
  <c r="H25" i="10"/>
  <c r="H29" i="10"/>
  <c r="H44" i="10"/>
  <c r="H28" i="10"/>
  <c r="H32" i="10"/>
  <c r="H43" i="10"/>
  <c r="H12" i="10"/>
  <c r="H16" i="10"/>
  <c r="H20" i="10"/>
  <c r="H27" i="10"/>
  <c r="H31" i="10"/>
  <c r="H42" i="10"/>
  <c r="H34" i="10"/>
  <c r="H11" i="10"/>
  <c r="H15" i="10"/>
  <c r="H19" i="10"/>
  <c r="H23" i="10"/>
  <c r="H38" i="10"/>
  <c r="H45" i="10"/>
  <c r="H26" i="10"/>
  <c r="H30" i="10"/>
  <c r="H41" i="10"/>
  <c r="H9" i="10"/>
  <c r="H13" i="10"/>
  <c r="H17" i="10"/>
  <c r="H10" i="10"/>
  <c r="H14" i="10"/>
  <c r="H18" i="10"/>
  <c r="H22" i="10"/>
  <c r="H33" i="10"/>
  <c r="H37" i="10"/>
  <c r="H48" i="10"/>
  <c r="H40" i="10"/>
  <c r="H21" i="10"/>
  <c r="H46" i="10"/>
  <c r="H35" i="10"/>
  <c r="H47" i="10"/>
  <c r="H39" i="10"/>
  <c r="H24" i="10"/>
  <c r="H36" i="10"/>
  <c r="O9" i="10"/>
  <c r="O13" i="10"/>
  <c r="O17" i="10"/>
  <c r="O21" i="10"/>
  <c r="O36" i="10"/>
  <c r="O40" i="10"/>
  <c r="O12" i="10"/>
  <c r="O16" i="10"/>
  <c r="O20" i="10"/>
  <c r="O24" i="10"/>
  <c r="O35" i="10"/>
  <c r="O39" i="10"/>
  <c r="O46" i="10"/>
  <c r="O11" i="10"/>
  <c r="O15" i="10"/>
  <c r="O19" i="10"/>
  <c r="O23" i="10"/>
  <c r="O34" i="10"/>
  <c r="O38" i="10"/>
  <c r="O45" i="10"/>
  <c r="O30" i="10"/>
  <c r="O26" i="10"/>
  <c r="O41" i="10"/>
  <c r="O10" i="10"/>
  <c r="O14" i="10"/>
  <c r="O18" i="10"/>
  <c r="O22" i="10"/>
  <c r="O33" i="10"/>
  <c r="O37" i="10"/>
  <c r="O48" i="10"/>
  <c r="O47" i="10"/>
  <c r="O25" i="10"/>
  <c r="O29" i="10"/>
  <c r="O44" i="10"/>
  <c r="O27" i="10"/>
  <c r="O31" i="10"/>
  <c r="O42" i="10"/>
  <c r="O28" i="10"/>
  <c r="O32" i="10"/>
  <c r="O43" i="10"/>
  <c r="M12" i="10"/>
  <c r="M16" i="10"/>
  <c r="M20" i="10"/>
  <c r="M24" i="10"/>
  <c r="M35" i="10"/>
  <c r="M39" i="10"/>
  <c r="M46" i="10"/>
  <c r="M11" i="10"/>
  <c r="M15" i="10"/>
  <c r="M19" i="10"/>
  <c r="M23" i="10"/>
  <c r="M34" i="10"/>
  <c r="M38" i="10"/>
  <c r="M45" i="10"/>
  <c r="M10" i="10"/>
  <c r="M14" i="10"/>
  <c r="M18" i="10"/>
  <c r="M22" i="10"/>
  <c r="M33" i="10"/>
  <c r="M37" i="10"/>
  <c r="M48" i="10"/>
  <c r="M44" i="10"/>
  <c r="M25" i="10"/>
  <c r="M29" i="10"/>
  <c r="M9" i="10"/>
  <c r="M13" i="10"/>
  <c r="M17" i="10"/>
  <c r="M21" i="10"/>
  <c r="M36" i="10"/>
  <c r="M40" i="10"/>
  <c r="M47" i="10"/>
  <c r="M28" i="10"/>
  <c r="M32" i="10"/>
  <c r="M43" i="10"/>
  <c r="M27" i="10"/>
  <c r="M31" i="10"/>
  <c r="M42" i="10"/>
  <c r="M41" i="10"/>
  <c r="M26" i="10"/>
  <c r="M30" i="10"/>
  <c r="E12" i="10"/>
  <c r="E16" i="10"/>
  <c r="E20" i="10"/>
  <c r="E24" i="10"/>
  <c r="E35" i="10"/>
  <c r="E39" i="10"/>
  <c r="E11" i="10"/>
  <c r="E15" i="10"/>
  <c r="E19" i="10"/>
  <c r="E23" i="10"/>
  <c r="E34" i="10"/>
  <c r="E38" i="10"/>
  <c r="E45" i="10"/>
  <c r="E10" i="10"/>
  <c r="E14" i="10"/>
  <c r="E18" i="10"/>
  <c r="E22" i="10"/>
  <c r="E33" i="10"/>
  <c r="E37" i="10"/>
  <c r="E48" i="10"/>
  <c r="E25" i="10"/>
  <c r="E29" i="10"/>
  <c r="E44" i="10"/>
  <c r="E9" i="10"/>
  <c r="E13" i="10"/>
  <c r="E17" i="10"/>
  <c r="E21" i="10"/>
  <c r="E36" i="10"/>
  <c r="E40" i="10"/>
  <c r="E47" i="10"/>
  <c r="E46" i="10"/>
  <c r="E28" i="10"/>
  <c r="E32" i="10"/>
  <c r="E43" i="10"/>
  <c r="E41" i="10"/>
  <c r="E31" i="10"/>
  <c r="E26" i="10"/>
  <c r="E30" i="10"/>
  <c r="E27" i="10"/>
  <c r="E42" i="10"/>
  <c r="F28" i="10"/>
  <c r="F32" i="10"/>
  <c r="F43" i="10"/>
  <c r="F12" i="10"/>
  <c r="F27" i="10"/>
  <c r="F31" i="10"/>
  <c r="F42" i="10"/>
  <c r="F11" i="10"/>
  <c r="F15" i="10"/>
  <c r="F19" i="10"/>
  <c r="F26" i="10"/>
  <c r="F30" i="10"/>
  <c r="F41" i="10"/>
  <c r="F33" i="10"/>
  <c r="F10" i="10"/>
  <c r="F14" i="10"/>
  <c r="F18" i="10"/>
  <c r="F22" i="10"/>
  <c r="F37" i="10"/>
  <c r="F48" i="10"/>
  <c r="F25" i="10"/>
  <c r="F29" i="10"/>
  <c r="F44" i="10"/>
  <c r="F16" i="10"/>
  <c r="F20" i="10"/>
  <c r="F9" i="10"/>
  <c r="F13" i="10"/>
  <c r="F17" i="10"/>
  <c r="F21" i="10"/>
  <c r="F36" i="10"/>
  <c r="F40" i="10"/>
  <c r="F47" i="10"/>
  <c r="F23" i="10"/>
  <c r="F46" i="10"/>
  <c r="F35" i="10"/>
  <c r="F38" i="10"/>
  <c r="F34" i="10"/>
  <c r="F39" i="10"/>
  <c r="F24" i="10"/>
  <c r="F45" i="10"/>
  <c r="N28" i="10"/>
  <c r="N32" i="10"/>
  <c r="N12" i="10"/>
  <c r="N16" i="10"/>
  <c r="N27" i="10"/>
  <c r="N31" i="10"/>
  <c r="N42" i="10"/>
  <c r="N11" i="10"/>
  <c r="N15" i="10"/>
  <c r="N19" i="10"/>
  <c r="N26" i="10"/>
  <c r="N30" i="10"/>
  <c r="N41" i="10"/>
  <c r="N37" i="10"/>
  <c r="N48" i="10"/>
  <c r="N10" i="10"/>
  <c r="N14" i="10"/>
  <c r="N18" i="10"/>
  <c r="N22" i="10"/>
  <c r="N33" i="10"/>
  <c r="N25" i="10"/>
  <c r="N29" i="10"/>
  <c r="N44" i="10"/>
  <c r="N9" i="10"/>
  <c r="N13" i="10"/>
  <c r="N17" i="10"/>
  <c r="N21" i="10"/>
  <c r="N36" i="10"/>
  <c r="N40" i="10"/>
  <c r="N47" i="10"/>
  <c r="N43" i="10"/>
  <c r="N38" i="10"/>
  <c r="N23" i="10"/>
  <c r="N46" i="10"/>
  <c r="N35" i="10"/>
  <c r="N34" i="10"/>
  <c r="N39" i="10"/>
  <c r="N24" i="10"/>
  <c r="N45" i="10"/>
  <c r="N20" i="10"/>
  <c r="K11" i="10"/>
  <c r="K15" i="10"/>
  <c r="K19" i="10"/>
  <c r="K23" i="10"/>
  <c r="K34" i="10"/>
  <c r="K38" i="10"/>
  <c r="K10" i="10"/>
  <c r="K14" i="10"/>
  <c r="K18" i="10"/>
  <c r="K22" i="10"/>
  <c r="K33" i="10"/>
  <c r="K37" i="10"/>
  <c r="K48" i="10"/>
  <c r="K9" i="10"/>
  <c r="K13" i="10"/>
  <c r="K17" i="10"/>
  <c r="K21" i="10"/>
  <c r="K36" i="10"/>
  <c r="K40" i="10"/>
  <c r="K47" i="10"/>
  <c r="K43" i="10"/>
  <c r="K28" i="10"/>
  <c r="K32" i="10"/>
  <c r="K12" i="10"/>
  <c r="K16" i="10"/>
  <c r="K20" i="10"/>
  <c r="K24" i="10"/>
  <c r="K35" i="10"/>
  <c r="K39" i="10"/>
  <c r="K46" i="10"/>
  <c r="K27" i="10"/>
  <c r="K31" i="10"/>
  <c r="K42" i="10"/>
  <c r="K45" i="10"/>
  <c r="K25" i="10"/>
  <c r="K29" i="10"/>
  <c r="K44" i="10"/>
  <c r="K26" i="10"/>
  <c r="K30" i="10"/>
  <c r="K41" i="10"/>
  <c r="D27" i="10"/>
  <c r="Q27" i="10" s="1"/>
  <c r="D31" i="10"/>
  <c r="Q31" i="10" s="1"/>
  <c r="D42" i="10"/>
  <c r="D11" i="10"/>
  <c r="Q11" i="10" s="1"/>
  <c r="D15" i="10"/>
  <c r="D19" i="10"/>
  <c r="Q19" i="10" s="1"/>
  <c r="D26" i="10"/>
  <c r="Q26" i="10" s="1"/>
  <c r="D30" i="10"/>
  <c r="D41" i="10"/>
  <c r="Q41" i="10" s="1"/>
  <c r="D10" i="10"/>
  <c r="Q10" i="10" s="1"/>
  <c r="D14" i="10"/>
  <c r="Q14" i="10" s="1"/>
  <c r="D18" i="10"/>
  <c r="Q18" i="10" s="1"/>
  <c r="D22" i="10"/>
  <c r="D25" i="10"/>
  <c r="Q25" i="10" s="1"/>
  <c r="D29" i="10"/>
  <c r="D44" i="10"/>
  <c r="D40" i="10"/>
  <c r="D47" i="10"/>
  <c r="Q47" i="10" s="1"/>
  <c r="D9" i="10"/>
  <c r="Q9" i="10" s="1"/>
  <c r="D13" i="10"/>
  <c r="D17" i="10"/>
  <c r="Q17" i="10" s="1"/>
  <c r="D21" i="10"/>
  <c r="D36" i="10"/>
  <c r="D28" i="10"/>
  <c r="D32" i="10"/>
  <c r="D43" i="10"/>
  <c r="Q43" i="10" s="1"/>
  <c r="D12" i="10"/>
  <c r="D16" i="10"/>
  <c r="D20" i="10"/>
  <c r="D24" i="10"/>
  <c r="D35" i="10"/>
  <c r="Q35" i="10" s="1"/>
  <c r="D39" i="10"/>
  <c r="Q39" i="10" s="1"/>
  <c r="D46" i="10"/>
  <c r="Q46" i="10" s="1"/>
  <c r="D33" i="10"/>
  <c r="Q33" i="10" s="1"/>
  <c r="D48" i="10"/>
  <c r="D37" i="10"/>
  <c r="D45" i="10"/>
  <c r="D34" i="10"/>
  <c r="Q34" i="10" s="1"/>
  <c r="D38" i="10"/>
  <c r="Q38" i="10" s="1"/>
  <c r="D23" i="10"/>
  <c r="Q23" i="10" s="1"/>
  <c r="J23" i="3"/>
  <c r="F22" i="9"/>
  <c r="F31" i="9"/>
  <c r="F43" i="9"/>
  <c r="F34" i="9"/>
  <c r="F15" i="9"/>
  <c r="F17" i="9"/>
  <c r="F38" i="9"/>
  <c r="F30" i="9"/>
  <c r="F35" i="9"/>
  <c r="F42" i="9"/>
  <c r="F24" i="9"/>
  <c r="F25" i="9"/>
  <c r="F45" i="2"/>
  <c r="F41" i="9"/>
  <c r="L46" i="4"/>
  <c r="O40" i="8"/>
  <c r="O20" i="9"/>
  <c r="O18" i="9"/>
  <c r="N40" i="4"/>
  <c r="L29" i="9"/>
  <c r="K43" i="9"/>
  <c r="J16" i="3"/>
  <c r="G12" i="2"/>
  <c r="F47" i="9"/>
  <c r="F20" i="9"/>
  <c r="O17" i="9"/>
  <c r="O24" i="9"/>
  <c r="O45" i="4"/>
  <c r="O34" i="9"/>
  <c r="N27" i="3"/>
  <c r="F36" i="9"/>
  <c r="F19" i="8"/>
  <c r="F15" i="4"/>
  <c r="F32" i="9"/>
  <c r="F19" i="9"/>
  <c r="F10" i="9"/>
  <c r="H25" i="9"/>
  <c r="F14" i="9"/>
  <c r="N11" i="9"/>
  <c r="M25" i="2"/>
  <c r="J12" i="8"/>
  <c r="N18" i="5"/>
  <c r="O28" i="9"/>
  <c r="N32" i="4"/>
  <c r="O43" i="9"/>
  <c r="F45" i="9"/>
  <c r="F23" i="2"/>
  <c r="F28" i="9"/>
  <c r="O27" i="9"/>
  <c r="E13" i="4"/>
  <c r="H32" i="5"/>
  <c r="E38" i="4"/>
  <c r="O39" i="9"/>
  <c r="O35" i="9"/>
  <c r="F16" i="2"/>
  <c r="F18" i="9"/>
  <c r="E43" i="4"/>
  <c r="F37" i="9"/>
  <c r="H35" i="4"/>
  <c r="G18" i="5"/>
  <c r="E42" i="4"/>
  <c r="O47" i="9"/>
  <c r="F44" i="9"/>
  <c r="H17" i="4"/>
  <c r="F13" i="9"/>
  <c r="E35" i="4"/>
  <c r="E27" i="4"/>
  <c r="E45" i="4"/>
  <c r="F12" i="9"/>
  <c r="F11" i="9"/>
  <c r="F39" i="9"/>
  <c r="F27" i="9"/>
  <c r="E44" i="4"/>
  <c r="F48" i="9"/>
  <c r="E47" i="4"/>
  <c r="H16" i="5"/>
  <c r="F21" i="9"/>
  <c r="E26" i="4"/>
  <c r="E25" i="4"/>
  <c r="F26" i="9"/>
  <c r="N26" i="4"/>
  <c r="N34" i="4"/>
  <c r="N38" i="4"/>
  <c r="N12" i="4"/>
  <c r="N46" i="3"/>
  <c r="N9" i="4"/>
  <c r="N41" i="4"/>
  <c r="N22" i="4"/>
  <c r="N34" i="8"/>
  <c r="N40" i="3"/>
  <c r="M38" i="9"/>
  <c r="M42" i="3"/>
  <c r="M17" i="4"/>
  <c r="M19" i="3"/>
  <c r="J13" i="3"/>
  <c r="L24" i="2"/>
  <c r="L37" i="4"/>
  <c r="H46" i="5"/>
  <c r="H15" i="5"/>
  <c r="H30" i="5"/>
  <c r="H42" i="5"/>
  <c r="F46" i="9"/>
  <c r="H28" i="5"/>
  <c r="J41" i="3"/>
  <c r="K38" i="8"/>
  <c r="H41" i="5"/>
  <c r="F40" i="9"/>
  <c r="H24" i="5"/>
  <c r="H27" i="5"/>
  <c r="F9" i="9"/>
  <c r="F16" i="9"/>
  <c r="K14" i="8"/>
  <c r="K46" i="2"/>
  <c r="K25" i="8"/>
  <c r="K33" i="2"/>
  <c r="K11" i="2"/>
  <c r="K26" i="8"/>
  <c r="K37" i="8"/>
  <c r="K14" i="4"/>
  <c r="K19" i="8"/>
  <c r="K18" i="8"/>
  <c r="K9" i="8"/>
  <c r="K21" i="8"/>
  <c r="J17" i="3"/>
  <c r="J48" i="3"/>
  <c r="K38" i="2"/>
  <c r="K39" i="8"/>
  <c r="G30" i="9"/>
  <c r="M47" i="9"/>
  <c r="J31" i="3"/>
  <c r="J45" i="3"/>
  <c r="I16" i="2"/>
  <c r="J9" i="3"/>
  <c r="G32" i="5"/>
  <c r="H22" i="2"/>
  <c r="J18" i="4"/>
  <c r="N13" i="9"/>
  <c r="J34" i="3"/>
  <c r="J46" i="3"/>
  <c r="I12" i="5"/>
  <c r="I27" i="9"/>
  <c r="I22" i="8"/>
  <c r="I25" i="2"/>
  <c r="I34" i="2"/>
  <c r="I32" i="5"/>
  <c r="I47" i="5"/>
  <c r="I22" i="5"/>
  <c r="N44" i="9"/>
  <c r="E34" i="9"/>
  <c r="H13" i="4"/>
  <c r="M48" i="5"/>
  <c r="G48" i="2"/>
  <c r="N31" i="9"/>
  <c r="H26" i="8"/>
  <c r="H47" i="3"/>
  <c r="H12" i="5"/>
  <c r="H20" i="4"/>
  <c r="H21" i="4"/>
  <c r="H39" i="4"/>
  <c r="I9" i="5"/>
  <c r="H30" i="4"/>
  <c r="J47" i="8"/>
  <c r="E28" i="2"/>
  <c r="G16" i="3"/>
  <c r="E28" i="9"/>
  <c r="M26" i="3"/>
  <c r="M38" i="4"/>
  <c r="H48" i="4"/>
  <c r="F23" i="9"/>
  <c r="M35" i="4"/>
  <c r="I16" i="5"/>
  <c r="E33" i="9"/>
  <c r="H9" i="4"/>
  <c r="H12" i="4"/>
  <c r="I13" i="5"/>
  <c r="I19" i="5"/>
  <c r="H10" i="4"/>
  <c r="H19" i="4"/>
  <c r="J41" i="8"/>
  <c r="M20" i="3"/>
  <c r="M19" i="4"/>
  <c r="I45" i="5"/>
  <c r="I25" i="5"/>
  <c r="I24" i="5"/>
  <c r="H37" i="4"/>
  <c r="H26" i="4"/>
  <c r="H38" i="4"/>
  <c r="H19" i="9"/>
  <c r="J37" i="8"/>
  <c r="M16" i="3"/>
  <c r="O37" i="4"/>
  <c r="G11" i="8"/>
  <c r="G36" i="5"/>
  <c r="G12" i="5"/>
  <c r="G26" i="5"/>
  <c r="G46" i="5"/>
  <c r="G48" i="5"/>
  <c r="G15" i="5"/>
  <c r="G34" i="5"/>
  <c r="G33" i="5"/>
  <c r="G38" i="5"/>
  <c r="G37" i="4"/>
  <c r="O38" i="8"/>
  <c r="E35" i="9"/>
  <c r="E42" i="8"/>
  <c r="M42" i="5"/>
  <c r="N37" i="9"/>
  <c r="N43" i="9"/>
  <c r="F35" i="2"/>
  <c r="M34" i="9"/>
  <c r="H14" i="8"/>
  <c r="G21" i="4"/>
  <c r="N10" i="9"/>
  <c r="F33" i="9"/>
  <c r="F13" i="2"/>
  <c r="F42" i="5"/>
  <c r="F29" i="9"/>
  <c r="F39" i="2"/>
  <c r="F47" i="5"/>
  <c r="F23" i="5"/>
  <c r="F37" i="5"/>
  <c r="F20" i="4"/>
  <c r="F13" i="5"/>
  <c r="F47" i="8"/>
  <c r="M46" i="5"/>
  <c r="O30" i="8"/>
  <c r="H15" i="8"/>
  <c r="M24" i="9"/>
  <c r="M32" i="5"/>
  <c r="M40" i="5"/>
  <c r="G9" i="9"/>
  <c r="H43" i="8"/>
  <c r="G16" i="4"/>
  <c r="O20" i="2"/>
  <c r="N29" i="8"/>
  <c r="M20" i="5"/>
  <c r="M36" i="2"/>
  <c r="M11" i="9"/>
  <c r="M21" i="5"/>
  <c r="M15" i="5"/>
  <c r="O23" i="8"/>
  <c r="G28" i="2"/>
  <c r="H30" i="8"/>
  <c r="G14" i="4"/>
  <c r="N14" i="9"/>
  <c r="N29" i="9"/>
  <c r="O43" i="2"/>
  <c r="N45" i="8"/>
  <c r="G36" i="8"/>
  <c r="J10" i="4"/>
  <c r="E28" i="5"/>
  <c r="E33" i="4"/>
  <c r="E12" i="9"/>
  <c r="E48" i="9"/>
  <c r="E14" i="8"/>
  <c r="E28" i="4"/>
  <c r="E46" i="4"/>
  <c r="E14" i="4"/>
  <c r="E13" i="5"/>
  <c r="E16" i="4"/>
  <c r="E23" i="5"/>
  <c r="E11" i="4"/>
  <c r="E15" i="4"/>
  <c r="E32" i="5"/>
  <c r="E33" i="5"/>
  <c r="E26" i="3"/>
  <c r="E24" i="5"/>
  <c r="E19" i="4"/>
  <c r="E37" i="4"/>
  <c r="E20" i="4"/>
  <c r="E48" i="4"/>
  <c r="E19" i="5"/>
  <c r="E15" i="5"/>
  <c r="E39" i="5"/>
  <c r="E24" i="4"/>
  <c r="E12" i="4"/>
  <c r="E34" i="4"/>
  <c r="E36" i="4"/>
  <c r="E18" i="5"/>
  <c r="E26" i="5"/>
  <c r="E30" i="4"/>
  <c r="E22" i="4"/>
  <c r="E39" i="4"/>
  <c r="E21" i="4"/>
  <c r="E23" i="4"/>
  <c r="E41" i="4"/>
  <c r="E17" i="4"/>
  <c r="E18" i="4"/>
  <c r="E32" i="4"/>
  <c r="E23" i="8"/>
  <c r="D14" i="4"/>
  <c r="Q14" i="4" s="1"/>
  <c r="M43" i="5"/>
  <c r="M25" i="5"/>
  <c r="M12" i="5"/>
  <c r="M17" i="5"/>
  <c r="O11" i="8"/>
  <c r="O22" i="8"/>
  <c r="G28" i="9"/>
  <c r="H44" i="8"/>
  <c r="H19" i="8"/>
  <c r="O10" i="2"/>
  <c r="O31" i="2"/>
  <c r="N20" i="8"/>
  <c r="N46" i="8"/>
  <c r="M21" i="2"/>
  <c r="G25" i="8"/>
  <c r="A52" i="11"/>
  <c r="A51" i="11" s="1"/>
  <c r="M41" i="9"/>
  <c r="M19" i="9"/>
  <c r="M47" i="5"/>
  <c r="M37" i="5"/>
  <c r="M28" i="5"/>
  <c r="M18" i="5"/>
  <c r="M38" i="5"/>
  <c r="O25" i="8"/>
  <c r="O18" i="8"/>
  <c r="M37" i="9"/>
  <c r="M18" i="9"/>
  <c r="M13" i="9"/>
  <c r="M16" i="5"/>
  <c r="M29" i="5"/>
  <c r="M27" i="5"/>
  <c r="M11" i="5"/>
  <c r="M13" i="5"/>
  <c r="M44" i="5"/>
  <c r="M22" i="5"/>
  <c r="O17" i="8"/>
  <c r="O31" i="8"/>
  <c r="O16" i="8"/>
  <c r="O34" i="8"/>
  <c r="H17" i="8"/>
  <c r="H23" i="8"/>
  <c r="H20" i="8"/>
  <c r="H36" i="8"/>
  <c r="G11" i="4"/>
  <c r="G45" i="4"/>
  <c r="N23" i="9"/>
  <c r="N20" i="9"/>
  <c r="N27" i="9"/>
  <c r="O45" i="2"/>
  <c r="O17" i="2"/>
  <c r="N42" i="8"/>
  <c r="N43" i="8"/>
  <c r="M19" i="2"/>
  <c r="M42" i="2"/>
  <c r="G30" i="8"/>
  <c r="F17" i="4"/>
  <c r="D46" i="8"/>
  <c r="Q46" i="8" s="1"/>
  <c r="M34" i="5"/>
  <c r="M35" i="5"/>
  <c r="M30" i="5"/>
  <c r="O10" i="8"/>
  <c r="O24" i="8"/>
  <c r="E10" i="4"/>
  <c r="H41" i="8"/>
  <c r="H28" i="8"/>
  <c r="O15" i="2"/>
  <c r="N15" i="8"/>
  <c r="E17" i="2"/>
  <c r="M22" i="2"/>
  <c r="G26" i="8"/>
  <c r="G33" i="3"/>
  <c r="M20" i="9"/>
  <c r="M24" i="5"/>
  <c r="M41" i="5"/>
  <c r="O13" i="8"/>
  <c r="O42" i="8"/>
  <c r="P37" i="1"/>
  <c r="E9" i="4"/>
  <c r="H33" i="8"/>
  <c r="H22" i="8"/>
  <c r="H21" i="8"/>
  <c r="G38" i="2"/>
  <c r="G36" i="2"/>
  <c r="N16" i="9"/>
  <c r="N26" i="9"/>
  <c r="N24" i="9"/>
  <c r="O24" i="2"/>
  <c r="O48" i="2"/>
  <c r="N44" i="8"/>
  <c r="M14" i="2"/>
  <c r="K40" i="9"/>
  <c r="D27" i="9"/>
  <c r="Q27" i="9" s="1"/>
  <c r="D12" i="5"/>
  <c r="Q12" i="5" s="1"/>
  <c r="P29" i="1"/>
  <c r="D28" i="8"/>
  <c r="Q28" i="8" s="1"/>
  <c r="D20" i="8"/>
  <c r="Q20" i="8" s="1"/>
  <c r="D43" i="4"/>
  <c r="Q43" i="4" s="1"/>
  <c r="D24" i="8"/>
  <c r="Q24" i="8" s="1"/>
  <c r="D22" i="5"/>
  <c r="Q22" i="5" s="1"/>
  <c r="D44" i="8"/>
  <c r="Q44" i="8" s="1"/>
  <c r="D12" i="8"/>
  <c r="Q12" i="8" s="1"/>
  <c r="D27" i="8"/>
  <c r="Q27" i="8" s="1"/>
  <c r="D32" i="3"/>
  <c r="Q32" i="3" s="1"/>
  <c r="D13" i="2"/>
  <c r="Q13" i="2" s="1"/>
  <c r="D32" i="8"/>
  <c r="Q32" i="8" s="1"/>
  <c r="D42" i="8"/>
  <c r="Q42" i="8" s="1"/>
  <c r="D20" i="4"/>
  <c r="Q20" i="4" s="1"/>
  <c r="D31" i="9"/>
  <c r="Q31" i="9" s="1"/>
  <c r="I15" i="3"/>
  <c r="I37" i="3"/>
  <c r="I34" i="3"/>
  <c r="L35" i="5"/>
  <c r="L23" i="5"/>
  <c r="L34" i="5"/>
  <c r="H10" i="3"/>
  <c r="H26" i="3"/>
  <c r="H34" i="3"/>
  <c r="H23" i="3"/>
  <c r="H40" i="3"/>
  <c r="G34" i="2"/>
  <c r="G43" i="2"/>
  <c r="G15" i="2"/>
  <c r="G45" i="2"/>
  <c r="G13" i="2"/>
  <c r="G20" i="2"/>
  <c r="H44" i="9"/>
  <c r="H22" i="9"/>
  <c r="H32" i="9"/>
  <c r="L48" i="8"/>
  <c r="L47" i="8"/>
  <c r="E16" i="8"/>
  <c r="E17" i="8"/>
  <c r="E18" i="8"/>
  <c r="E25" i="8"/>
  <c r="E15" i="8"/>
  <c r="E12" i="8"/>
  <c r="E19" i="8"/>
  <c r="P48" i="1"/>
  <c r="J39" i="4"/>
  <c r="J12" i="4"/>
  <c r="J22" i="4"/>
  <c r="J34" i="4"/>
  <c r="J21" i="4"/>
  <c r="J13" i="4"/>
  <c r="J30" i="4"/>
  <c r="J27" i="4"/>
  <c r="J28" i="4"/>
  <c r="K43" i="5"/>
  <c r="K18" i="5"/>
  <c r="K19" i="5"/>
  <c r="K32" i="5"/>
  <c r="K9" i="5"/>
  <c r="K45" i="5"/>
  <c r="K40" i="5"/>
  <c r="K27" i="5"/>
  <c r="K37" i="5"/>
  <c r="F31" i="8"/>
  <c r="F34" i="8"/>
  <c r="F27" i="8"/>
  <c r="F12" i="8"/>
  <c r="F39" i="8"/>
  <c r="F40" i="8"/>
  <c r="F28" i="8"/>
  <c r="F48" i="8"/>
  <c r="L32" i="4"/>
  <c r="L15" i="4"/>
  <c r="L13" i="4"/>
  <c r="L39" i="4"/>
  <c r="L22" i="4"/>
  <c r="L25" i="4"/>
  <c r="J23" i="9"/>
  <c r="J32" i="9"/>
  <c r="J31" i="9"/>
  <c r="J16" i="9"/>
  <c r="J11" i="9"/>
  <c r="J24" i="9"/>
  <c r="J47" i="9"/>
  <c r="D24" i="4"/>
  <c r="Q24" i="4" s="1"/>
  <c r="D42" i="4"/>
  <c r="Q42" i="4" s="1"/>
  <c r="D21" i="4"/>
  <c r="Q21" i="4" s="1"/>
  <c r="D11" i="4"/>
  <c r="Q11" i="4" s="1"/>
  <c r="F22" i="4"/>
  <c r="F13" i="4"/>
  <c r="F43" i="4"/>
  <c r="F45" i="4"/>
  <c r="F44" i="4"/>
  <c r="F21" i="4"/>
  <c r="F9" i="4"/>
  <c r="H24" i="4"/>
  <c r="F24" i="3"/>
  <c r="F22" i="3"/>
  <c r="F18" i="3"/>
  <c r="F44" i="3"/>
  <c r="F16" i="3"/>
  <c r="F10" i="3"/>
  <c r="G32" i="4"/>
  <c r="G43" i="4"/>
  <c r="G30" i="4"/>
  <c r="G39" i="4"/>
  <c r="G10" i="4"/>
  <c r="G25" i="4"/>
  <c r="B28" i="6"/>
  <c r="P41" i="1"/>
  <c r="N28" i="9"/>
  <c r="N15" i="9"/>
  <c r="N36" i="9"/>
  <c r="N46" i="9"/>
  <c r="N18" i="9"/>
  <c r="N32" i="9"/>
  <c r="N34" i="9"/>
  <c r="N47" i="9"/>
  <c r="N25" i="9"/>
  <c r="N42" i="9"/>
  <c r="H19" i="3"/>
  <c r="M27" i="9"/>
  <c r="M25" i="9"/>
  <c r="M32" i="9"/>
  <c r="M9" i="9"/>
  <c r="M12" i="9"/>
  <c r="G9" i="2"/>
  <c r="F47" i="3"/>
  <c r="P14" i="1"/>
  <c r="I37" i="5"/>
  <c r="I29" i="5"/>
  <c r="I21" i="5"/>
  <c r="I34" i="5"/>
  <c r="I11" i="5"/>
  <c r="D38" i="8"/>
  <c r="Q38" i="8" s="1"/>
  <c r="D10" i="8"/>
  <c r="Q10" i="8" s="1"/>
  <c r="D25" i="8"/>
  <c r="Q25" i="8" s="1"/>
  <c r="D31" i="8"/>
  <c r="Q31" i="8" s="1"/>
  <c r="D37" i="4"/>
  <c r="Q37" i="4" s="1"/>
  <c r="E35" i="8"/>
  <c r="H29" i="9"/>
  <c r="H16" i="3"/>
  <c r="G41" i="4"/>
  <c r="G40" i="4"/>
  <c r="G12" i="4"/>
  <c r="G18" i="4"/>
  <c r="H18" i="4"/>
  <c r="H46" i="4"/>
  <c r="H47" i="4"/>
  <c r="H28" i="4"/>
  <c r="H32" i="4"/>
  <c r="N39" i="9"/>
  <c r="N45" i="9"/>
  <c r="N21" i="9"/>
  <c r="N48" i="9"/>
  <c r="N9" i="9"/>
  <c r="N12" i="9"/>
  <c r="N40" i="9"/>
  <c r="F14" i="4"/>
  <c r="H14" i="9"/>
  <c r="P30" i="1"/>
  <c r="M47" i="3"/>
  <c r="F15" i="5"/>
  <c r="J41" i="4"/>
  <c r="K46" i="5"/>
  <c r="J17" i="9"/>
  <c r="L35" i="4"/>
  <c r="D19" i="4"/>
  <c r="Q19" i="4" s="1"/>
  <c r="B15" i="6"/>
  <c r="P27" i="1"/>
  <c r="O46" i="3"/>
  <c r="O30" i="3"/>
  <c r="J28" i="8"/>
  <c r="J29" i="8"/>
  <c r="J14" i="8"/>
  <c r="J26" i="8"/>
  <c r="J34" i="8"/>
  <c r="J18" i="8"/>
  <c r="J15" i="8"/>
  <c r="J31" i="8"/>
  <c r="J17" i="8"/>
  <c r="J30" i="8"/>
  <c r="O31" i="4"/>
  <c r="O10" i="4"/>
  <c r="O20" i="4"/>
  <c r="O33" i="4"/>
  <c r="O41" i="4"/>
  <c r="O14" i="4"/>
  <c r="O30" i="4"/>
  <c r="O9" i="4"/>
  <c r="E32" i="9"/>
  <c r="E39" i="9"/>
  <c r="E40" i="9"/>
  <c r="E45" i="9"/>
  <c r="D9" i="8"/>
  <c r="Q9" i="8" s="1"/>
  <c r="D15" i="8"/>
  <c r="Q15" i="8" s="1"/>
  <c r="D22" i="8"/>
  <c r="Q22" i="8" s="1"/>
  <c r="I31" i="9"/>
  <c r="I26" i="9"/>
  <c r="I34" i="9"/>
  <c r="I24" i="9"/>
  <c r="L41" i="9"/>
  <c r="L33" i="9"/>
  <c r="L45" i="9"/>
  <c r="L40" i="9"/>
  <c r="L12" i="9"/>
  <c r="N40" i="2"/>
  <c r="N27" i="2"/>
  <c r="N22" i="2"/>
  <c r="M32" i="3"/>
  <c r="M39" i="3"/>
  <c r="M43" i="3"/>
  <c r="M11" i="3"/>
  <c r="M44" i="3"/>
  <c r="M21" i="3"/>
  <c r="M28" i="3"/>
  <c r="M30" i="3"/>
  <c r="M38" i="3"/>
  <c r="M27" i="3"/>
  <c r="M10" i="3"/>
  <c r="M13" i="3"/>
  <c r="M34" i="3"/>
  <c r="M9" i="3"/>
  <c r="M22" i="3"/>
  <c r="M23" i="3"/>
  <c r="M46" i="3"/>
  <c r="M45" i="3"/>
  <c r="M15" i="3"/>
  <c r="M31" i="3"/>
  <c r="M24" i="3"/>
  <c r="M36" i="3"/>
  <c r="M18" i="3"/>
  <c r="M21" i="4"/>
  <c r="M42" i="4"/>
  <c r="M47" i="4"/>
  <c r="M29" i="4"/>
  <c r="M30" i="4"/>
  <c r="M45" i="4"/>
  <c r="M11" i="4"/>
  <c r="M34" i="4"/>
  <c r="M9" i="4"/>
  <c r="M46" i="4"/>
  <c r="F28" i="5"/>
  <c r="F40" i="5"/>
  <c r="F18" i="5"/>
  <c r="F14" i="5"/>
  <c r="F45" i="5"/>
  <c r="F24" i="5"/>
  <c r="F34" i="5"/>
  <c r="F38" i="5"/>
  <c r="F39" i="5"/>
  <c r="F27" i="5"/>
  <c r="F43" i="5"/>
  <c r="F11" i="5"/>
  <c r="F33" i="5"/>
  <c r="F10" i="5"/>
  <c r="F22" i="5"/>
  <c r="F17" i="5"/>
  <c r="F46" i="5"/>
  <c r="F21" i="5"/>
  <c r="F9" i="5"/>
  <c r="F41" i="5"/>
  <c r="F29" i="5"/>
  <c r="F25" i="5"/>
  <c r="F31" i="5"/>
  <c r="F35" i="5"/>
  <c r="H36" i="4"/>
  <c r="H34" i="4"/>
  <c r="H27" i="4"/>
  <c r="H29" i="4"/>
  <c r="H16" i="4"/>
  <c r="H15" i="4"/>
  <c r="H31" i="4"/>
  <c r="H42" i="4"/>
  <c r="H23" i="4"/>
  <c r="B20" i="6"/>
  <c r="F41" i="3"/>
  <c r="M21" i="9"/>
  <c r="M40" i="9"/>
  <c r="M33" i="9"/>
  <c r="M16" i="9"/>
  <c r="M22" i="9"/>
  <c r="I33" i="5"/>
  <c r="I26" i="5"/>
  <c r="I38" i="5"/>
  <c r="I28" i="5"/>
  <c r="I46" i="5"/>
  <c r="D23" i="8"/>
  <c r="Q23" i="8" s="1"/>
  <c r="D14" i="8"/>
  <c r="Q14" i="8" s="1"/>
  <c r="D17" i="8"/>
  <c r="Q17" i="8" s="1"/>
  <c r="D21" i="8"/>
  <c r="Q21" i="8" s="1"/>
  <c r="D48" i="8"/>
  <c r="Q48" i="8" s="1"/>
  <c r="E45" i="8"/>
  <c r="H27" i="3"/>
  <c r="G24" i="4"/>
  <c r="G42" i="4"/>
  <c r="G19" i="4"/>
  <c r="G46" i="4"/>
  <c r="H44" i="4"/>
  <c r="H41" i="4"/>
  <c r="H33" i="4"/>
  <c r="H43" i="4"/>
  <c r="H40" i="4"/>
  <c r="H25" i="4"/>
  <c r="N22" i="9"/>
  <c r="N30" i="9"/>
  <c r="N35" i="9"/>
  <c r="N19" i="9"/>
  <c r="N17" i="9"/>
  <c r="N41" i="9"/>
  <c r="N38" i="9"/>
  <c r="N33" i="9"/>
  <c r="E47" i="8"/>
  <c r="J27" i="8"/>
  <c r="E20" i="8"/>
  <c r="M33" i="3"/>
  <c r="M17" i="3"/>
  <c r="F48" i="5"/>
  <c r="F44" i="5"/>
  <c r="O43" i="4"/>
  <c r="F38" i="3"/>
  <c r="M10" i="4"/>
  <c r="L19" i="8"/>
  <c r="N14" i="2"/>
  <c r="P21" i="1"/>
  <c r="D43" i="3"/>
  <c r="Q43" i="3" s="1"/>
  <c r="D29" i="3"/>
  <c r="Q29" i="3" s="1"/>
  <c r="D15" i="9"/>
  <c r="Q15" i="9" s="1"/>
  <c r="D37" i="3"/>
  <c r="Q37" i="3" s="1"/>
  <c r="D21" i="3"/>
  <c r="D37" i="5"/>
  <c r="Q37" i="5" s="1"/>
  <c r="D30" i="5"/>
  <c r="Q30" i="5" s="1"/>
  <c r="D42" i="9"/>
  <c r="Q42" i="9" s="1"/>
  <c r="D36" i="9"/>
  <c r="Q36" i="9" s="1"/>
  <c r="D23" i="3"/>
  <c r="Q23" i="3" s="1"/>
  <c r="D19" i="5"/>
  <c r="Q19" i="5" s="1"/>
  <c r="D25" i="5"/>
  <c r="Q25" i="5" s="1"/>
  <c r="D32" i="9"/>
  <c r="Q32" i="9" s="1"/>
  <c r="D38" i="5"/>
  <c r="Q38" i="5" s="1"/>
  <c r="D35" i="5"/>
  <c r="Q35" i="5" s="1"/>
  <c r="D27" i="5"/>
  <c r="Q27" i="5" s="1"/>
  <c r="D34" i="9"/>
  <c r="Q34" i="9" s="1"/>
  <c r="D43" i="9"/>
  <c r="Q43" i="9" s="1"/>
  <c r="D20" i="9"/>
  <c r="Q20" i="9" s="1"/>
  <c r="P42" i="1"/>
  <c r="D25" i="3"/>
  <c r="Q25" i="3" s="1"/>
  <c r="D23" i="5"/>
  <c r="Q23" i="5" s="1"/>
  <c r="D29" i="5"/>
  <c r="Q29" i="5" s="1"/>
  <c r="D33" i="5"/>
  <c r="Q33" i="5" s="1"/>
  <c r="D23" i="9"/>
  <c r="Q23" i="9" s="1"/>
  <c r="D48" i="9"/>
  <c r="Q48" i="9" s="1"/>
  <c r="D14" i="9"/>
  <c r="Q14" i="9" s="1"/>
  <c r="I11" i="2"/>
  <c r="G20" i="5"/>
  <c r="E37" i="2"/>
  <c r="E40" i="2"/>
  <c r="E27" i="2"/>
  <c r="J40" i="5"/>
  <c r="J38" i="5"/>
  <c r="J34" i="5"/>
  <c r="J10" i="5"/>
  <c r="B8" i="6"/>
  <c r="P15" i="1"/>
  <c r="G37" i="3"/>
  <c r="G11" i="3"/>
  <c r="G20" i="3"/>
  <c r="G26" i="3"/>
  <c r="G44" i="3"/>
  <c r="G9" i="3"/>
  <c r="G28" i="3"/>
  <c r="G15" i="3"/>
  <c r="G35" i="3"/>
  <c r="G17" i="3"/>
  <c r="G19" i="3"/>
  <c r="G36" i="3"/>
  <c r="G22" i="3"/>
  <c r="G14" i="3"/>
  <c r="G10" i="3"/>
  <c r="G46" i="3"/>
  <c r="G41" i="3"/>
  <c r="G40" i="3"/>
  <c r="G17" i="9"/>
  <c r="G14" i="9"/>
  <c r="G34" i="9"/>
  <c r="G31" i="9"/>
  <c r="G32" i="9"/>
  <c r="G16" i="9"/>
  <c r="G18" i="9"/>
  <c r="G15" i="9"/>
  <c r="G45" i="9"/>
  <c r="L28" i="3"/>
  <c r="L43" i="3"/>
  <c r="L19" i="3"/>
  <c r="L33" i="3"/>
  <c r="L44" i="3"/>
  <c r="L13" i="3"/>
  <c r="L39" i="3"/>
  <c r="L40" i="3"/>
  <c r="L36" i="3"/>
  <c r="J29" i="2"/>
  <c r="J10" i="2"/>
  <c r="J19" i="2"/>
  <c r="J37" i="2"/>
  <c r="J28" i="2"/>
  <c r="J34" i="2"/>
  <c r="J48" i="2"/>
  <c r="J20" i="2"/>
  <c r="J26" i="2"/>
  <c r="L19" i="2"/>
  <c r="L41" i="2"/>
  <c r="L48" i="2"/>
  <c r="L14" i="2"/>
  <c r="L33" i="2"/>
  <c r="L36" i="2"/>
  <c r="L27" i="2"/>
  <c r="L45" i="2"/>
  <c r="L43" i="2"/>
  <c r="N13" i="8"/>
  <c r="N31" i="8"/>
  <c r="N37" i="8"/>
  <c r="N47" i="8"/>
  <c r="N26" i="8"/>
  <c r="N35" i="8"/>
  <c r="N33" i="8"/>
  <c r="N39" i="8"/>
  <c r="N36" i="8"/>
  <c r="N19" i="8"/>
  <c r="N17" i="8"/>
  <c r="N48" i="8"/>
  <c r="N23" i="8"/>
  <c r="N25" i="8"/>
  <c r="N24" i="8"/>
  <c r="N12" i="8"/>
  <c r="N41" i="8"/>
  <c r="N38" i="8"/>
  <c r="N40" i="8"/>
  <c r="N21" i="8"/>
  <c r="O35" i="2"/>
  <c r="O46" i="2"/>
  <c r="O16" i="2"/>
  <c r="O9" i="2"/>
  <c r="O22" i="2"/>
  <c r="O27" i="2"/>
  <c r="O37" i="2"/>
  <c r="O32" i="2"/>
  <c r="O30" i="2"/>
  <c r="O29" i="2"/>
  <c r="O12" i="2"/>
  <c r="O18" i="2"/>
  <c r="O26" i="2"/>
  <c r="O28" i="2"/>
  <c r="O41" i="2"/>
  <c r="O19" i="2"/>
  <c r="O34" i="2"/>
  <c r="O33" i="2"/>
  <c r="O44" i="2"/>
  <c r="O42" i="2"/>
  <c r="G15" i="8"/>
  <c r="G40" i="8"/>
  <c r="G13" i="8"/>
  <c r="G9" i="8"/>
  <c r="G34" i="8"/>
  <c r="G19" i="8"/>
  <c r="G35" i="8"/>
  <c r="G33" i="8"/>
  <c r="G44" i="8"/>
  <c r="G28" i="8"/>
  <c r="G16" i="8"/>
  <c r="G12" i="8"/>
  <c r="G45" i="8"/>
  <c r="G14" i="8"/>
  <c r="G39" i="8"/>
  <c r="G18" i="8"/>
  <c r="G27" i="8"/>
  <c r="G42" i="8"/>
  <c r="G17" i="8"/>
  <c r="G20" i="8"/>
  <c r="G46" i="8"/>
  <c r="G37" i="8"/>
  <c r="G23" i="8"/>
  <c r="G22" i="8"/>
  <c r="G21" i="8"/>
  <c r="G43" i="8"/>
  <c r="G47" i="8"/>
  <c r="G48" i="8"/>
  <c r="G10" i="8"/>
  <c r="G24" i="8"/>
  <c r="D39" i="3"/>
  <c r="Q39" i="3" s="1"/>
  <c r="D24" i="3"/>
  <c r="Q24" i="3" s="1"/>
  <c r="B7" i="6"/>
  <c r="D7" i="6" s="1"/>
  <c r="D41" i="3"/>
  <c r="Q41" i="3" s="1"/>
  <c r="D38" i="3"/>
  <c r="Q38" i="3" s="1"/>
  <c r="D16" i="3"/>
  <c r="Q16" i="3" s="1"/>
  <c r="D13" i="3"/>
  <c r="Q13" i="3" s="1"/>
  <c r="D46" i="3"/>
  <c r="Q46" i="3" s="1"/>
  <c r="D30" i="3"/>
  <c r="Q30" i="3" s="1"/>
  <c r="D26" i="3"/>
  <c r="Q26" i="3" s="1"/>
  <c r="D35" i="3"/>
  <c r="Q35" i="3" s="1"/>
  <c r="D27" i="3"/>
  <c r="Q27" i="3" s="1"/>
  <c r="D28" i="3"/>
  <c r="Q28" i="3" s="1"/>
  <c r="D19" i="3"/>
  <c r="Q19" i="3" s="1"/>
  <c r="D34" i="3"/>
  <c r="Q34" i="3" s="1"/>
  <c r="D17" i="3"/>
  <c r="Q17" i="3" s="1"/>
  <c r="D10" i="3"/>
  <c r="Q10" i="3" s="1"/>
  <c r="D42" i="3"/>
  <c r="Q42" i="3" s="1"/>
  <c r="D45" i="3"/>
  <c r="D15" i="3"/>
  <c r="Q15" i="3" s="1"/>
  <c r="D11" i="3"/>
  <c r="Q11" i="3" s="1"/>
  <c r="D12" i="3"/>
  <c r="Q12" i="3" s="1"/>
  <c r="D40" i="3"/>
  <c r="Q40" i="3" s="1"/>
  <c r="D9" i="3"/>
  <c r="Q9" i="3" s="1"/>
  <c r="D18" i="3"/>
  <c r="Q18" i="3" s="1"/>
  <c r="D44" i="3"/>
  <c r="Q44" i="3" s="1"/>
  <c r="D33" i="3"/>
  <c r="Q33" i="3" s="1"/>
  <c r="D20" i="3"/>
  <c r="Q20" i="3" s="1"/>
  <c r="D48" i="3"/>
  <c r="Q48" i="3" s="1"/>
  <c r="M33" i="2"/>
  <c r="M48" i="2"/>
  <c r="M11" i="2"/>
  <c r="M41" i="2"/>
  <c r="M40" i="2"/>
  <c r="M29" i="2"/>
  <c r="M26" i="2"/>
  <c r="M43" i="2"/>
  <c r="M39" i="2"/>
  <c r="M12" i="2"/>
  <c r="M28" i="2"/>
  <c r="M46" i="2"/>
  <c r="M34" i="2"/>
  <c r="M16" i="2"/>
  <c r="M47" i="2"/>
  <c r="M9" i="2"/>
  <c r="M38" i="2"/>
  <c r="M20" i="2"/>
  <c r="M13" i="2"/>
  <c r="M10" i="2"/>
  <c r="M18" i="2"/>
  <c r="M17" i="2"/>
  <c r="M30" i="2"/>
  <c r="M45" i="2"/>
  <c r="M23" i="2"/>
  <c r="H9" i="8"/>
  <c r="H27" i="8"/>
  <c r="H40" i="8"/>
  <c r="H11" i="8"/>
  <c r="H45" i="8"/>
  <c r="H13" i="8"/>
  <c r="H42" i="8"/>
  <c r="H46" i="8"/>
  <c r="H10" i="8"/>
  <c r="H38" i="8"/>
  <c r="H29" i="8"/>
  <c r="H34" i="8"/>
  <c r="H25" i="8"/>
  <c r="H16" i="8"/>
  <c r="H18" i="8"/>
  <c r="H37" i="8"/>
  <c r="H31" i="8"/>
  <c r="H24" i="8"/>
  <c r="H35" i="8"/>
  <c r="M45" i="5"/>
  <c r="M39" i="5"/>
  <c r="M9" i="5"/>
  <c r="M31" i="5"/>
  <c r="M33" i="5"/>
  <c r="M26" i="5"/>
  <c r="M19" i="5"/>
  <c r="M14" i="5"/>
  <c r="M23" i="5"/>
  <c r="M36" i="5"/>
  <c r="O26" i="8"/>
  <c r="O44" i="8"/>
  <c r="O47" i="8"/>
  <c r="O43" i="8"/>
  <c r="O41" i="8"/>
  <c r="O46" i="8"/>
  <c r="O14" i="8"/>
  <c r="O9" i="8"/>
  <c r="G9" i="5"/>
  <c r="D14" i="3"/>
  <c r="Q14" i="3" s="1"/>
  <c r="E23" i="2"/>
  <c r="N47" i="4"/>
  <c r="N11" i="4"/>
  <c r="N17" i="4"/>
  <c r="K13" i="8"/>
  <c r="K11" i="8"/>
  <c r="K12" i="8"/>
  <c r="K17" i="8"/>
  <c r="H39" i="8"/>
  <c r="H48" i="8"/>
  <c r="H47" i="8"/>
  <c r="H32" i="8"/>
  <c r="H12" i="8"/>
  <c r="H37" i="5"/>
  <c r="H45" i="5"/>
  <c r="H9" i="5"/>
  <c r="H21" i="5"/>
  <c r="D11" i="5"/>
  <c r="D28" i="5"/>
  <c r="Q28" i="5" s="1"/>
  <c r="D26" i="5"/>
  <c r="Q26" i="5" s="1"/>
  <c r="D40" i="5"/>
  <c r="Q40" i="5" s="1"/>
  <c r="O47" i="2"/>
  <c r="O11" i="2"/>
  <c r="O38" i="2"/>
  <c r="O39" i="2"/>
  <c r="O21" i="2"/>
  <c r="G19" i="5"/>
  <c r="D22" i="3"/>
  <c r="Q22" i="3" s="1"/>
  <c r="E20" i="2"/>
  <c r="E9" i="5"/>
  <c r="E22" i="5"/>
  <c r="E12" i="5"/>
  <c r="E14" i="5"/>
  <c r="N10" i="8"/>
  <c r="N27" i="8"/>
  <c r="N14" i="8"/>
  <c r="N28" i="8"/>
  <c r="N30" i="8"/>
  <c r="O22" i="9"/>
  <c r="O12" i="9"/>
  <c r="O40" i="9"/>
  <c r="O45" i="9"/>
  <c r="D35" i="9"/>
  <c r="Q35" i="9" s="1"/>
  <c r="D10" i="9"/>
  <c r="Q10" i="9" s="1"/>
  <c r="D22" i="9"/>
  <c r="Q22" i="9" s="1"/>
  <c r="D25" i="9"/>
  <c r="Q25" i="9" s="1"/>
  <c r="P31" i="1"/>
  <c r="J39" i="3"/>
  <c r="J14" i="3"/>
  <c r="J26" i="3"/>
  <c r="J15" i="3"/>
  <c r="M35" i="2"/>
  <c r="M37" i="2"/>
  <c r="M44" i="2"/>
  <c r="M15" i="2"/>
  <c r="F40" i="2"/>
  <c r="G31" i="8"/>
  <c r="G32" i="8"/>
  <c r="K24" i="2"/>
  <c r="K14" i="2"/>
  <c r="G38" i="3"/>
  <c r="K11" i="4"/>
  <c r="D36" i="3"/>
  <c r="Q36" i="3" s="1"/>
  <c r="I22" i="4"/>
  <c r="I45" i="4"/>
  <c r="I27" i="4"/>
  <c r="K29" i="3"/>
  <c r="K21" i="3"/>
  <c r="K44" i="3"/>
  <c r="K20" i="3"/>
  <c r="K42" i="3"/>
  <c r="K40" i="3"/>
  <c r="E36" i="3"/>
  <c r="E34" i="3"/>
  <c r="E31" i="3"/>
  <c r="E32" i="3"/>
  <c r="I27" i="8"/>
  <c r="I45" i="8"/>
  <c r="I12" i="8"/>
  <c r="M10" i="8"/>
  <c r="M42" i="8"/>
  <c r="M26" i="8"/>
  <c r="M22" i="8"/>
  <c r="H15" i="2"/>
  <c r="H27" i="2"/>
  <c r="H45" i="2"/>
  <c r="H29" i="2"/>
  <c r="D11" i="2"/>
  <c r="Q11" i="2" s="1"/>
  <c r="D10" i="2"/>
  <c r="Q10" i="2" s="1"/>
  <c r="O20" i="5"/>
  <c r="O29" i="5"/>
  <c r="O26" i="5"/>
  <c r="J22" i="3"/>
  <c r="J47" i="3"/>
  <c r="J44" i="3"/>
  <c r="J25" i="3"/>
  <c r="J12" i="3"/>
  <c r="J24" i="3"/>
  <c r="J36" i="3"/>
  <c r="J33" i="3"/>
  <c r="J18" i="3"/>
  <c r="J42" i="3"/>
  <c r="J32" i="3"/>
  <c r="J35" i="3"/>
  <c r="J43" i="3"/>
  <c r="J19" i="3"/>
  <c r="J20" i="3"/>
  <c r="J40" i="3"/>
  <c r="J21" i="3"/>
  <c r="J11" i="3"/>
  <c r="J37" i="3"/>
  <c r="J10" i="3"/>
  <c r="D26" i="9"/>
  <c r="Q26" i="9" s="1"/>
  <c r="D46" i="9"/>
  <c r="Q46" i="9" s="1"/>
  <c r="D29" i="9"/>
  <c r="Q29" i="9" s="1"/>
  <c r="D17" i="9"/>
  <c r="Q17" i="9" s="1"/>
  <c r="D24" i="9"/>
  <c r="Q24" i="9" s="1"/>
  <c r="D44" i="9"/>
  <c r="Q44" i="9" s="1"/>
  <c r="B18" i="6"/>
  <c r="D9" i="9"/>
  <c r="Q9" i="9" s="1"/>
  <c r="D13" i="9"/>
  <c r="Q13" i="9" s="1"/>
  <c r="D30" i="9"/>
  <c r="Q30" i="9" s="1"/>
  <c r="D16" i="9"/>
  <c r="Q16" i="9" s="1"/>
  <c r="D37" i="9"/>
  <c r="Q37" i="9" s="1"/>
  <c r="D18" i="9"/>
  <c r="Q18" i="9" s="1"/>
  <c r="D45" i="9"/>
  <c r="Q45" i="9" s="1"/>
  <c r="D21" i="9"/>
  <c r="Q21" i="9" s="1"/>
  <c r="D11" i="9"/>
  <c r="Q11" i="9" s="1"/>
  <c r="D12" i="9"/>
  <c r="Q12" i="9" s="1"/>
  <c r="D33" i="9"/>
  <c r="Q33" i="9" s="1"/>
  <c r="D39" i="9"/>
  <c r="Q39" i="9" s="1"/>
  <c r="D28" i="9"/>
  <c r="Q28" i="9" s="1"/>
  <c r="D47" i="9"/>
  <c r="Q47" i="9" s="1"/>
  <c r="E35" i="5"/>
  <c r="E40" i="5"/>
  <c r="E41" i="5"/>
  <c r="E37" i="5"/>
  <c r="E31" i="5"/>
  <c r="E42" i="5"/>
  <c r="E46" i="5"/>
  <c r="E21" i="5"/>
  <c r="E43" i="5"/>
  <c r="E11" i="5"/>
  <c r="E48" i="5"/>
  <c r="E25" i="5"/>
  <c r="E17" i="5"/>
  <c r="E20" i="5"/>
  <c r="E45" i="5"/>
  <c r="E27" i="5"/>
  <c r="E44" i="5"/>
  <c r="E10" i="5"/>
  <c r="E34" i="5"/>
  <c r="E36" i="5"/>
  <c r="F21" i="2"/>
  <c r="F19" i="2"/>
  <c r="F34" i="2"/>
  <c r="F32" i="2"/>
  <c r="F15" i="2"/>
  <c r="F28" i="2"/>
  <c r="F11" i="2"/>
  <c r="F9" i="2"/>
  <c r="F17" i="2"/>
  <c r="F36" i="2"/>
  <c r="F42" i="2"/>
  <c r="F20" i="2"/>
  <c r="F14" i="2"/>
  <c r="F33" i="2"/>
  <c r="F48" i="2"/>
  <c r="F25" i="2"/>
  <c r="F37" i="2"/>
  <c r="F43" i="2"/>
  <c r="F12" i="2"/>
  <c r="F26" i="2"/>
  <c r="F44" i="2"/>
  <c r="F31" i="2"/>
  <c r="F41" i="2"/>
  <c r="F46" i="2"/>
  <c r="F29" i="2"/>
  <c r="F30" i="2"/>
  <c r="F27" i="2"/>
  <c r="F47" i="2"/>
  <c r="F18" i="2"/>
  <c r="F22" i="2"/>
  <c r="G25" i="5"/>
  <c r="G41" i="5"/>
  <c r="G24" i="5"/>
  <c r="G35" i="5"/>
  <c r="G47" i="5"/>
  <c r="G11" i="5"/>
  <c r="G43" i="5"/>
  <c r="G42" i="5"/>
  <c r="G17" i="5"/>
  <c r="G16" i="5"/>
  <c r="G31" i="5"/>
  <c r="G44" i="5"/>
  <c r="G27" i="5"/>
  <c r="G29" i="5"/>
  <c r="G10" i="5"/>
  <c r="G40" i="5"/>
  <c r="G22" i="5"/>
  <c r="G21" i="5"/>
  <c r="G23" i="5"/>
  <c r="G14" i="5"/>
  <c r="G13" i="5"/>
  <c r="G28" i="5"/>
  <c r="D43" i="5"/>
  <c r="Q43" i="5" s="1"/>
  <c r="D20" i="5"/>
  <c r="Q20" i="5" s="1"/>
  <c r="D15" i="5"/>
  <c r="Q15" i="5" s="1"/>
  <c r="D31" i="5"/>
  <c r="Q31" i="5" s="1"/>
  <c r="D18" i="5"/>
  <c r="Q18" i="5" s="1"/>
  <c r="D32" i="5"/>
  <c r="Q32" i="5" s="1"/>
  <c r="D34" i="5"/>
  <c r="Q34" i="5" s="1"/>
  <c r="D24" i="5"/>
  <c r="Q24" i="5" s="1"/>
  <c r="D16" i="5"/>
  <c r="Q16" i="5" s="1"/>
  <c r="D44" i="5"/>
  <c r="Q44" i="5" s="1"/>
  <c r="D41" i="5"/>
  <c r="Q41" i="5" s="1"/>
  <c r="D17" i="5"/>
  <c r="Q17" i="5" s="1"/>
  <c r="B10" i="6"/>
  <c r="D21" i="5"/>
  <c r="Q21" i="5" s="1"/>
  <c r="D36" i="5"/>
  <c r="Q36" i="5" s="1"/>
  <c r="D48" i="5"/>
  <c r="Q48" i="5" s="1"/>
  <c r="D9" i="5"/>
  <c r="Q9" i="5" s="1"/>
  <c r="D10" i="5"/>
  <c r="Q10" i="5" s="1"/>
  <c r="D42" i="5"/>
  <c r="Q42" i="5" s="1"/>
  <c r="P20" i="1"/>
  <c r="D45" i="5"/>
  <c r="Q45" i="5" s="1"/>
  <c r="N15" i="4"/>
  <c r="N23" i="4"/>
  <c r="N35" i="4"/>
  <c r="N33" i="4"/>
  <c r="N16" i="4"/>
  <c r="N13" i="4"/>
  <c r="N36" i="4"/>
  <c r="N31" i="4"/>
  <c r="N37" i="4"/>
  <c r="N43" i="4"/>
  <c r="N19" i="4"/>
  <c r="N21" i="4"/>
  <c r="N45" i="4"/>
  <c r="N28" i="4"/>
  <c r="N48" i="4"/>
  <c r="N27" i="4"/>
  <c r="I36" i="2"/>
  <c r="I22" i="2"/>
  <c r="I31" i="2"/>
  <c r="I12" i="2"/>
  <c r="I33" i="2"/>
  <c r="I13" i="2"/>
  <c r="I44" i="2"/>
  <c r="I48" i="2"/>
  <c r="I9" i="2"/>
  <c r="I23" i="2"/>
  <c r="I37" i="2"/>
  <c r="I45" i="2"/>
  <c r="I15" i="2"/>
  <c r="I40" i="2"/>
  <c r="I39" i="2"/>
  <c r="I26" i="2"/>
  <c r="I17" i="2"/>
  <c r="I46" i="2"/>
  <c r="I41" i="2"/>
  <c r="I30" i="2"/>
  <c r="I27" i="2"/>
  <c r="I14" i="2"/>
  <c r="I32" i="2"/>
  <c r="I10" i="2"/>
  <c r="I24" i="2"/>
  <c r="I38" i="2"/>
  <c r="I18" i="2"/>
  <c r="I35" i="2"/>
  <c r="I42" i="2"/>
  <c r="I28" i="2"/>
  <c r="I20" i="2"/>
  <c r="I21" i="2"/>
  <c r="I43" i="2"/>
  <c r="I29" i="2"/>
  <c r="I19" i="2"/>
  <c r="K45" i="8"/>
  <c r="K35" i="8"/>
  <c r="K46" i="8"/>
  <c r="K36" i="8"/>
  <c r="K20" i="8"/>
  <c r="K33" i="8"/>
  <c r="K40" i="8"/>
  <c r="K28" i="8"/>
  <c r="K34" i="8"/>
  <c r="K31" i="8"/>
  <c r="K23" i="8"/>
  <c r="K48" i="8"/>
  <c r="K15" i="8"/>
  <c r="K24" i="8"/>
  <c r="K43" i="8"/>
  <c r="K30" i="8"/>
  <c r="K42" i="8"/>
  <c r="K41" i="8"/>
  <c r="K47" i="8"/>
  <c r="K44" i="8"/>
  <c r="O11" i="9"/>
  <c r="O44" i="9"/>
  <c r="O33" i="9"/>
  <c r="O37" i="9"/>
  <c r="O21" i="9"/>
  <c r="O9" i="9"/>
  <c r="O42" i="9"/>
  <c r="O14" i="9"/>
  <c r="O41" i="9"/>
  <c r="O10" i="9"/>
  <c r="O48" i="9"/>
  <c r="O26" i="9"/>
  <c r="O25" i="9"/>
  <c r="O16" i="9"/>
  <c r="O29" i="9"/>
  <c r="O38" i="9"/>
  <c r="O31" i="9"/>
  <c r="O19" i="9"/>
  <c r="O15" i="9"/>
  <c r="O30" i="9"/>
  <c r="K41" i="2"/>
  <c r="K15" i="2"/>
  <c r="K21" i="2"/>
  <c r="K16" i="2"/>
  <c r="K22" i="2"/>
  <c r="K43" i="2"/>
  <c r="K27" i="2"/>
  <c r="K39" i="2"/>
  <c r="K34" i="2"/>
  <c r="K28" i="2"/>
  <c r="K31" i="2"/>
  <c r="K18" i="2"/>
  <c r="K29" i="2"/>
  <c r="K42" i="2"/>
  <c r="K44" i="2"/>
  <c r="K19" i="2"/>
  <c r="K37" i="2"/>
  <c r="K45" i="2"/>
  <c r="K17" i="2"/>
  <c r="K23" i="2"/>
  <c r="K13" i="2"/>
  <c r="K32" i="2"/>
  <c r="K48" i="2"/>
  <c r="K47" i="2"/>
  <c r="K36" i="2"/>
  <c r="K9" i="2"/>
  <c r="K10" i="2"/>
  <c r="K20" i="2"/>
  <c r="K30" i="2"/>
  <c r="K12" i="2"/>
  <c r="H25" i="5"/>
  <c r="H31" i="5"/>
  <c r="H14" i="5"/>
  <c r="H38" i="5"/>
  <c r="H17" i="5"/>
  <c r="H47" i="5"/>
  <c r="H19" i="5"/>
  <c r="H33" i="5"/>
  <c r="H39" i="5"/>
  <c r="H48" i="5"/>
  <c r="H13" i="5"/>
  <c r="H29" i="5"/>
  <c r="H22" i="5"/>
  <c r="H36" i="5"/>
  <c r="H26" i="5"/>
  <c r="H10" i="5"/>
  <c r="H44" i="5"/>
  <c r="H43" i="5"/>
  <c r="H23" i="5"/>
  <c r="N41" i="3"/>
  <c r="N37" i="3"/>
  <c r="N18" i="3"/>
  <c r="N15" i="3"/>
  <c r="N32" i="3"/>
  <c r="N38" i="3"/>
  <c r="N43" i="3"/>
  <c r="N47" i="3"/>
  <c r="N21" i="3"/>
  <c r="N9" i="3"/>
  <c r="N25" i="3"/>
  <c r="N17" i="3"/>
  <c r="N39" i="3"/>
  <c r="N20" i="3"/>
  <c r="N16" i="3"/>
  <c r="N44" i="3"/>
  <c r="N35" i="3"/>
  <c r="N29" i="3"/>
  <c r="N34" i="3"/>
  <c r="N23" i="3"/>
  <c r="N30" i="3"/>
  <c r="N14" i="3"/>
  <c r="N28" i="3"/>
  <c r="N36" i="3"/>
  <c r="N31" i="3"/>
  <c r="N33" i="3"/>
  <c r="N19" i="3"/>
  <c r="N11" i="3"/>
  <c r="N22" i="3"/>
  <c r="N12" i="3"/>
  <c r="N13" i="3"/>
  <c r="N45" i="3"/>
  <c r="N48" i="3"/>
  <c r="N26" i="3"/>
  <c r="N24" i="3"/>
  <c r="O28" i="8"/>
  <c r="O21" i="8"/>
  <c r="O39" i="8"/>
  <c r="O19" i="8"/>
  <c r="O32" i="8"/>
  <c r="O15" i="8"/>
  <c r="G30" i="5"/>
  <c r="N29" i="4"/>
  <c r="N18" i="4"/>
  <c r="N44" i="4"/>
  <c r="N39" i="4"/>
  <c r="K32" i="8"/>
  <c r="K29" i="8"/>
  <c r="K27" i="8"/>
  <c r="K10" i="8"/>
  <c r="K22" i="8"/>
  <c r="H35" i="5"/>
  <c r="H40" i="5"/>
  <c r="H11" i="5"/>
  <c r="H18" i="5"/>
  <c r="H34" i="5"/>
  <c r="D48" i="2"/>
  <c r="Q48" i="2" s="1"/>
  <c r="B11" i="6"/>
  <c r="D20" i="2"/>
  <c r="Q20" i="2" s="1"/>
  <c r="D47" i="5"/>
  <c r="Q47" i="5" s="1"/>
  <c r="D39" i="5"/>
  <c r="Q39" i="5" s="1"/>
  <c r="D13" i="5"/>
  <c r="Q13" i="5" s="1"/>
  <c r="D46" i="5"/>
  <c r="Q46" i="5" s="1"/>
  <c r="D14" i="5"/>
  <c r="Q14" i="5" s="1"/>
  <c r="G37" i="5"/>
  <c r="O13" i="2"/>
  <c r="O40" i="2"/>
  <c r="O25" i="2"/>
  <c r="O14" i="2"/>
  <c r="O23" i="2"/>
  <c r="G45" i="5"/>
  <c r="M12" i="8"/>
  <c r="E29" i="5"/>
  <c r="E30" i="5"/>
  <c r="E38" i="5"/>
  <c r="E47" i="5"/>
  <c r="E16" i="5"/>
  <c r="N9" i="8"/>
  <c r="N11" i="8"/>
  <c r="N22" i="8"/>
  <c r="N32" i="8"/>
  <c r="N16" i="8"/>
  <c r="O46" i="9"/>
  <c r="O36" i="9"/>
  <c r="O32" i="9"/>
  <c r="O23" i="9"/>
  <c r="O13" i="9"/>
  <c r="D31" i="3"/>
  <c r="Q31" i="3" s="1"/>
  <c r="D40" i="9"/>
  <c r="Q40" i="9" s="1"/>
  <c r="D19" i="9"/>
  <c r="Q19" i="9" s="1"/>
  <c r="D41" i="9"/>
  <c r="Q41" i="9" s="1"/>
  <c r="D38" i="9"/>
  <c r="Q38" i="9" s="1"/>
  <c r="J27" i="3"/>
  <c r="J28" i="3"/>
  <c r="J30" i="3"/>
  <c r="J38" i="3"/>
  <c r="J29" i="3"/>
  <c r="M24" i="2"/>
  <c r="M27" i="2"/>
  <c r="M31" i="2"/>
  <c r="M32" i="2"/>
  <c r="F38" i="2"/>
  <c r="F24" i="2"/>
  <c r="F10" i="2"/>
  <c r="G41" i="8"/>
  <c r="G29" i="8"/>
  <c r="G38" i="8"/>
  <c r="K25" i="2"/>
  <c r="K35" i="2"/>
  <c r="I47" i="2"/>
  <c r="J30" i="5"/>
  <c r="N42" i="3"/>
  <c r="N10" i="3"/>
  <c r="H32" i="2"/>
  <c r="D47" i="3"/>
  <c r="Q47" i="3" s="1"/>
  <c r="G39" i="5"/>
  <c r="N46" i="4"/>
  <c r="N14" i="4"/>
  <c r="N25" i="4"/>
  <c r="P35" i="1"/>
  <c r="P46" i="1"/>
  <c r="H45" i="4"/>
  <c r="H14" i="4"/>
  <c r="N24" i="4"/>
  <c r="H22" i="4"/>
  <c r="I26" i="4"/>
  <c r="N42" i="4"/>
  <c r="N30" i="4"/>
  <c r="K35" i="4"/>
  <c r="I38" i="4"/>
  <c r="H21" i="9"/>
  <c r="G29" i="2"/>
  <c r="G41" i="2"/>
  <c r="I45" i="3"/>
  <c r="K44" i="9"/>
  <c r="K42" i="9"/>
  <c r="L20" i="5"/>
  <c r="L32" i="8"/>
  <c r="L16" i="8"/>
  <c r="E36" i="8"/>
  <c r="N17" i="5"/>
  <c r="N10" i="5"/>
  <c r="N43" i="5"/>
  <c r="N23" i="5"/>
  <c r="N37" i="5"/>
  <c r="N32" i="5"/>
  <c r="N40" i="5"/>
  <c r="N25" i="5"/>
  <c r="N42" i="5"/>
  <c r="O35" i="3"/>
  <c r="O29" i="3"/>
  <c r="O45" i="3"/>
  <c r="O16" i="3"/>
  <c r="O13" i="3"/>
  <c r="O22" i="3"/>
  <c r="O9" i="3"/>
  <c r="O39" i="3"/>
  <c r="O42" i="3"/>
  <c r="O43" i="3"/>
  <c r="O21" i="3"/>
  <c r="O47" i="3"/>
  <c r="O25" i="3"/>
  <c r="O34" i="3"/>
  <c r="O23" i="3"/>
  <c r="O28" i="3"/>
  <c r="O33" i="3"/>
  <c r="O26" i="3"/>
  <c r="O10" i="3"/>
  <c r="O41" i="3"/>
  <c r="O11" i="3"/>
  <c r="O32" i="3"/>
  <c r="O17" i="3"/>
  <c r="O19" i="3"/>
  <c r="O15" i="3"/>
  <c r="O37" i="3"/>
  <c r="O27" i="3"/>
  <c r="O14" i="3"/>
  <c r="O38" i="3"/>
  <c r="O44" i="3"/>
  <c r="O24" i="3"/>
  <c r="O12" i="3"/>
  <c r="O40" i="3"/>
  <c r="J9" i="8"/>
  <c r="J36" i="8"/>
  <c r="J40" i="8"/>
  <c r="J16" i="8"/>
  <c r="J23" i="8"/>
  <c r="J38" i="8"/>
  <c r="J21" i="8"/>
  <c r="J24" i="8"/>
  <c r="J20" i="8"/>
  <c r="J33" i="8"/>
  <c r="O26" i="4"/>
  <c r="O44" i="4"/>
  <c r="O17" i="4"/>
  <c r="O42" i="4"/>
  <c r="O48" i="4"/>
  <c r="O11" i="4"/>
  <c r="O22" i="4"/>
  <c r="O13" i="4"/>
  <c r="O21" i="4"/>
  <c r="O19" i="4"/>
  <c r="O12" i="4"/>
  <c r="O46" i="4"/>
  <c r="O40" i="4"/>
  <c r="O29" i="4"/>
  <c r="O28" i="4"/>
  <c r="O25" i="4"/>
  <c r="O35" i="4"/>
  <c r="O47" i="4"/>
  <c r="E23" i="9"/>
  <c r="E24" i="9"/>
  <c r="E13" i="9"/>
  <c r="E38" i="9"/>
  <c r="E11" i="9"/>
  <c r="E21" i="9"/>
  <c r="E10" i="9"/>
  <c r="E44" i="9"/>
  <c r="E37" i="9"/>
  <c r="E22" i="9"/>
  <c r="E46" i="9"/>
  <c r="E9" i="9"/>
  <c r="E16" i="9"/>
  <c r="E31" i="9"/>
  <c r="E30" i="9"/>
  <c r="E18" i="9"/>
  <c r="E17" i="9"/>
  <c r="E25" i="9"/>
  <c r="I35" i="9"/>
  <c r="I38" i="9"/>
  <c r="I45" i="9"/>
  <c r="I43" i="9"/>
  <c r="I28" i="9"/>
  <c r="I12" i="9"/>
  <c r="I40" i="9"/>
  <c r="I10" i="9"/>
  <c r="I21" i="9"/>
  <c r="I13" i="9"/>
  <c r="I42" i="9"/>
  <c r="I18" i="9"/>
  <c r="I41" i="9"/>
  <c r="I17" i="9"/>
  <c r="I30" i="9"/>
  <c r="I29" i="9"/>
  <c r="I19" i="9"/>
  <c r="I46" i="9"/>
  <c r="I36" i="9"/>
  <c r="I47" i="9"/>
  <c r="I11" i="9"/>
  <c r="I14" i="9"/>
  <c r="I39" i="9"/>
  <c r="I9" i="9"/>
  <c r="I37" i="9"/>
  <c r="I23" i="9"/>
  <c r="I48" i="9"/>
  <c r="I25" i="9"/>
  <c r="I16" i="9"/>
  <c r="L15" i="9"/>
  <c r="L38" i="9"/>
  <c r="L32" i="9"/>
  <c r="L43" i="9"/>
  <c r="L16" i="9"/>
  <c r="L31" i="9"/>
  <c r="L13" i="9"/>
  <c r="L17" i="9"/>
  <c r="L19" i="9"/>
  <c r="L44" i="9"/>
  <c r="L27" i="9"/>
  <c r="L21" i="9"/>
  <c r="L36" i="9"/>
  <c r="L23" i="9"/>
  <c r="L22" i="9"/>
  <c r="L47" i="9"/>
  <c r="L26" i="9"/>
  <c r="L25" i="9"/>
  <c r="L48" i="9"/>
  <c r="L10" i="9"/>
  <c r="L28" i="9"/>
  <c r="L39" i="9"/>
  <c r="L18" i="9"/>
  <c r="L34" i="9"/>
  <c r="L20" i="9"/>
  <c r="L46" i="9"/>
  <c r="L9" i="9"/>
  <c r="L24" i="9"/>
  <c r="L35" i="9"/>
  <c r="N16" i="2"/>
  <c r="N38" i="2"/>
  <c r="N41" i="2"/>
  <c r="N9" i="2"/>
  <c r="N32" i="2"/>
  <c r="N33" i="2"/>
  <c r="N26" i="2"/>
  <c r="N17" i="2"/>
  <c r="N47" i="2"/>
  <c r="N10" i="2"/>
  <c r="N34" i="2"/>
  <c r="N46" i="2"/>
  <c r="N48" i="2"/>
  <c r="N11" i="2"/>
  <c r="N31" i="2"/>
  <c r="N29" i="2"/>
  <c r="N30" i="2"/>
  <c r="N42" i="2"/>
  <c r="N13" i="2"/>
  <c r="N35" i="2"/>
  <c r="N45" i="2"/>
  <c r="N15" i="2"/>
  <c r="N44" i="2"/>
  <c r="N20" i="2"/>
  <c r="N18" i="2"/>
  <c r="N23" i="2"/>
  <c r="N25" i="2"/>
  <c r="N21" i="2"/>
  <c r="N39" i="2"/>
  <c r="N28" i="2"/>
  <c r="N43" i="2"/>
  <c r="N37" i="2"/>
  <c r="M31" i="4"/>
  <c r="F41" i="4"/>
  <c r="M45" i="9"/>
  <c r="M28" i="9"/>
  <c r="M43" i="9"/>
  <c r="M44" i="9"/>
  <c r="M36" i="9"/>
  <c r="M15" i="9"/>
  <c r="M35" i="9"/>
  <c r="M29" i="9"/>
  <c r="M17" i="9"/>
  <c r="M31" i="9"/>
  <c r="D25" i="4"/>
  <c r="P43" i="1"/>
  <c r="F47" i="4"/>
  <c r="I27" i="5"/>
  <c r="I42" i="5"/>
  <c r="I44" i="5"/>
  <c r="I18" i="5"/>
  <c r="I17" i="5"/>
  <c r="I10" i="5"/>
  <c r="I23" i="5"/>
  <c r="I40" i="5"/>
  <c r="I43" i="5"/>
  <c r="I31" i="5"/>
  <c r="D29" i="4"/>
  <c r="Q29" i="4" s="1"/>
  <c r="D19" i="8"/>
  <c r="Q19" i="8" s="1"/>
  <c r="D47" i="8"/>
  <c r="Q47" i="8" s="1"/>
  <c r="D16" i="8"/>
  <c r="D35" i="8"/>
  <c r="Q35" i="8" s="1"/>
  <c r="D18" i="8"/>
  <c r="Q18" i="8" s="1"/>
  <c r="D39" i="8"/>
  <c r="Q39" i="8" s="1"/>
  <c r="B16" i="6"/>
  <c r="D11" i="8"/>
  <c r="Q11" i="8" s="1"/>
  <c r="D26" i="8"/>
  <c r="D36" i="8"/>
  <c r="Q36" i="8" s="1"/>
  <c r="H13" i="9"/>
  <c r="E28" i="8"/>
  <c r="F48" i="3"/>
  <c r="F33" i="3"/>
  <c r="N20" i="4"/>
  <c r="N10" i="4"/>
  <c r="F9" i="8"/>
  <c r="F19" i="4"/>
  <c r="E29" i="4"/>
  <c r="G23" i="2"/>
  <c r="F28" i="3"/>
  <c r="H16" i="9"/>
  <c r="H20" i="9"/>
  <c r="D48" i="4"/>
  <c r="Q48" i="4" s="1"/>
  <c r="B35" i="6"/>
  <c r="G17" i="4"/>
  <c r="G44" i="4"/>
  <c r="G22" i="4"/>
  <c r="G27" i="4"/>
  <c r="G34" i="4"/>
  <c r="G13" i="4"/>
  <c r="G38" i="4"/>
  <c r="G29" i="4"/>
  <c r="G26" i="4"/>
  <c r="G48" i="4"/>
  <c r="H11" i="4"/>
  <c r="E48" i="8"/>
  <c r="F15" i="8"/>
  <c r="F14" i="8"/>
  <c r="F40" i="4"/>
  <c r="E26" i="9"/>
  <c r="E14" i="9"/>
  <c r="H38" i="9"/>
  <c r="E15" i="9"/>
  <c r="H25" i="3"/>
  <c r="H36" i="3"/>
  <c r="P33" i="1"/>
  <c r="E27" i="9"/>
  <c r="H36" i="9"/>
  <c r="J22" i="8"/>
  <c r="J25" i="8"/>
  <c r="J13" i="8"/>
  <c r="J42" i="8"/>
  <c r="J43" i="8"/>
  <c r="J46" i="8"/>
  <c r="J39" i="8"/>
  <c r="D9" i="4"/>
  <c r="Q9" i="4" s="1"/>
  <c r="E20" i="9"/>
  <c r="F27" i="4"/>
  <c r="E41" i="8"/>
  <c r="F42" i="4"/>
  <c r="F30" i="3"/>
  <c r="H28" i="9"/>
  <c r="H21" i="3"/>
  <c r="P32" i="1"/>
  <c r="F44" i="8"/>
  <c r="F10" i="8"/>
  <c r="F10" i="4"/>
  <c r="E40" i="8"/>
  <c r="D17" i="4"/>
  <c r="Q17" i="4" s="1"/>
  <c r="D40" i="4"/>
  <c r="H27" i="9"/>
  <c r="O32" i="4"/>
  <c r="O27" i="4"/>
  <c r="O16" i="4"/>
  <c r="O39" i="4"/>
  <c r="O38" i="4"/>
  <c r="F18" i="8"/>
  <c r="J45" i="4"/>
  <c r="J35" i="4"/>
  <c r="J14" i="4"/>
  <c r="J17" i="4"/>
  <c r="K23" i="5"/>
  <c r="K25" i="5"/>
  <c r="K44" i="5"/>
  <c r="K21" i="5"/>
  <c r="J37" i="9"/>
  <c r="J18" i="9"/>
  <c r="J42" i="9"/>
  <c r="L20" i="4"/>
  <c r="L47" i="4"/>
  <c r="L18" i="4"/>
  <c r="N19" i="5"/>
  <c r="K23" i="9"/>
  <c r="L14" i="9"/>
  <c r="L30" i="9"/>
  <c r="I22" i="9"/>
  <c r="I20" i="9"/>
  <c r="I33" i="9"/>
  <c r="D41" i="4"/>
  <c r="Q41" i="4" s="1"/>
  <c r="E19" i="9"/>
  <c r="O31" i="3"/>
  <c r="O48" i="3"/>
  <c r="L31" i="8"/>
  <c r="E29" i="9"/>
  <c r="N12" i="2"/>
  <c r="N36" i="2"/>
  <c r="E43" i="9"/>
  <c r="I39" i="3"/>
  <c r="I43" i="3"/>
  <c r="I35" i="3"/>
  <c r="I10" i="3"/>
  <c r="I48" i="3"/>
  <c r="I14" i="3"/>
  <c r="I29" i="3"/>
  <c r="I25" i="3"/>
  <c r="I41" i="3"/>
  <c r="I17" i="3"/>
  <c r="I19" i="3"/>
  <c r="I31" i="3"/>
  <c r="I44" i="3"/>
  <c r="I36" i="3"/>
  <c r="K35" i="9"/>
  <c r="K9" i="9"/>
  <c r="K13" i="9"/>
  <c r="K21" i="9"/>
  <c r="K31" i="9"/>
  <c r="K31" i="4"/>
  <c r="K20" i="9"/>
  <c r="K32" i="9"/>
  <c r="K15" i="9"/>
  <c r="K45" i="9"/>
  <c r="K22" i="9"/>
  <c r="K12" i="9"/>
  <c r="K29" i="9"/>
  <c r="K27" i="9"/>
  <c r="K25" i="9"/>
  <c r="L17" i="5"/>
  <c r="L14" i="5"/>
  <c r="L27" i="5"/>
  <c r="L13" i="5"/>
  <c r="L37" i="5"/>
  <c r="L43" i="5"/>
  <c r="L22" i="5"/>
  <c r="L36" i="5"/>
  <c r="L40" i="5"/>
  <c r="L46" i="5"/>
  <c r="L31" i="5"/>
  <c r="L45" i="5"/>
  <c r="L41" i="5"/>
  <c r="L15" i="5"/>
  <c r="L44" i="5"/>
  <c r="H20" i="3"/>
  <c r="H24" i="3"/>
  <c r="H37" i="3"/>
  <c r="H31" i="3"/>
  <c r="H44" i="3"/>
  <c r="H18" i="3"/>
  <c r="H12" i="3"/>
  <c r="H17" i="3"/>
  <c r="H32" i="3"/>
  <c r="H35" i="3"/>
  <c r="G25" i="2"/>
  <c r="G14" i="2"/>
  <c r="G17" i="2"/>
  <c r="G24" i="2"/>
  <c r="G47" i="2"/>
  <c r="G39" i="2"/>
  <c r="G18" i="2"/>
  <c r="H43" i="9"/>
  <c r="H33" i="9"/>
  <c r="H18" i="9"/>
  <c r="H11" i="9"/>
  <c r="H41" i="9"/>
  <c r="H46" i="9"/>
  <c r="H30" i="9"/>
  <c r="H15" i="9"/>
  <c r="H34" i="9"/>
  <c r="H45" i="9"/>
  <c r="H26" i="9"/>
  <c r="H9" i="9"/>
  <c r="L11" i="8"/>
  <c r="L27" i="8"/>
  <c r="L13" i="8"/>
  <c r="L40" i="8"/>
  <c r="L9" i="8"/>
  <c r="L41" i="8"/>
  <c r="L34" i="8"/>
  <c r="L15" i="8"/>
  <c r="L42" i="8"/>
  <c r="L44" i="8"/>
  <c r="L24" i="8"/>
  <c r="L22" i="8"/>
  <c r="L28" i="8"/>
  <c r="L39" i="8"/>
  <c r="L46" i="8"/>
  <c r="L26" i="8"/>
  <c r="L21" i="8"/>
  <c r="L18" i="8"/>
  <c r="L35" i="8"/>
  <c r="L45" i="8"/>
  <c r="L10" i="8"/>
  <c r="L30" i="8"/>
  <c r="L38" i="8"/>
  <c r="L25" i="8"/>
  <c r="L33" i="8"/>
  <c r="L37" i="8"/>
  <c r="L43" i="8"/>
  <c r="L14" i="8"/>
  <c r="L20" i="8"/>
  <c r="L36" i="8"/>
  <c r="L23" i="8"/>
  <c r="L17" i="8"/>
  <c r="L29" i="8"/>
  <c r="E13" i="8"/>
  <c r="E37" i="8"/>
  <c r="E9" i="8"/>
  <c r="E29" i="8"/>
  <c r="E21" i="8"/>
  <c r="E11" i="8"/>
  <c r="E10" i="8"/>
  <c r="E30" i="8"/>
  <c r="E22" i="8"/>
  <c r="E24" i="8"/>
  <c r="E43" i="8"/>
  <c r="E38" i="8"/>
  <c r="E34" i="8"/>
  <c r="E44" i="8"/>
  <c r="E32" i="8"/>
  <c r="E46" i="8"/>
  <c r="E39" i="8"/>
  <c r="E27" i="8"/>
  <c r="P40" i="1"/>
  <c r="J48" i="4"/>
  <c r="J23" i="4"/>
  <c r="J26" i="4"/>
  <c r="J42" i="4"/>
  <c r="J15" i="4"/>
  <c r="J36" i="4"/>
  <c r="J16" i="4"/>
  <c r="J29" i="4"/>
  <c r="J44" i="4"/>
  <c r="J11" i="4"/>
  <c r="J24" i="4"/>
  <c r="J32" i="4"/>
  <c r="J19" i="4"/>
  <c r="J38" i="4"/>
  <c r="J33" i="4"/>
  <c r="J47" i="4"/>
  <c r="J37" i="4"/>
  <c r="K20" i="5"/>
  <c r="K14" i="5"/>
  <c r="K15" i="5"/>
  <c r="K41" i="5"/>
  <c r="K47" i="5"/>
  <c r="K30" i="5"/>
  <c r="K26" i="5"/>
  <c r="K13" i="5"/>
  <c r="K38" i="5"/>
  <c r="K12" i="5"/>
  <c r="K33" i="5"/>
  <c r="K48" i="5"/>
  <c r="K42" i="5"/>
  <c r="K36" i="5"/>
  <c r="K29" i="5"/>
  <c r="K22" i="5"/>
  <c r="K11" i="5"/>
  <c r="K10" i="5"/>
  <c r="K35" i="5"/>
  <c r="K24" i="5"/>
  <c r="F36" i="8"/>
  <c r="F26" i="8"/>
  <c r="F35" i="8"/>
  <c r="F29" i="8"/>
  <c r="F13" i="8"/>
  <c r="F17" i="8"/>
  <c r="F46" i="8"/>
  <c r="F37" i="8"/>
  <c r="F38" i="8"/>
  <c r="F32" i="8"/>
  <c r="F24" i="8"/>
  <c r="F22" i="8"/>
  <c r="F16" i="8"/>
  <c r="F25" i="8"/>
  <c r="F43" i="8"/>
  <c r="F23" i="8"/>
  <c r="L45" i="4"/>
  <c r="L38" i="4"/>
  <c r="L19" i="4"/>
  <c r="L41" i="4"/>
  <c r="L36" i="4"/>
  <c r="L12" i="4"/>
  <c r="L48" i="4"/>
  <c r="L26" i="4"/>
  <c r="L23" i="4"/>
  <c r="L21" i="4"/>
  <c r="L14" i="4"/>
  <c r="L43" i="4"/>
  <c r="L44" i="4"/>
  <c r="L16" i="4"/>
  <c r="L28" i="4"/>
  <c r="L29" i="4"/>
  <c r="L11" i="4"/>
  <c r="L42" i="4"/>
  <c r="L27" i="4"/>
  <c r="L40" i="4"/>
  <c r="L34" i="4"/>
  <c r="L10" i="4"/>
  <c r="J27" i="9"/>
  <c r="J28" i="9"/>
  <c r="J21" i="9"/>
  <c r="J34" i="9"/>
  <c r="J44" i="9"/>
  <c r="J30" i="9"/>
  <c r="J36" i="9"/>
  <c r="J15" i="9"/>
  <c r="J19" i="9"/>
  <c r="J38" i="9"/>
  <c r="J13" i="9"/>
  <c r="J35" i="9"/>
  <c r="J9" i="9"/>
  <c r="J46" i="9"/>
  <c r="J41" i="9"/>
  <c r="J25" i="9"/>
  <c r="J45" i="9"/>
  <c r="J22" i="9"/>
  <c r="J39" i="9"/>
  <c r="J48" i="9"/>
  <c r="J33" i="9"/>
  <c r="J20" i="9"/>
  <c r="J43" i="9"/>
  <c r="J12" i="9"/>
  <c r="J10" i="9"/>
  <c r="D13" i="4"/>
  <c r="Q13" i="4" s="1"/>
  <c r="D39" i="4"/>
  <c r="Q39" i="4" s="1"/>
  <c r="D26" i="4"/>
  <c r="Q26" i="4" s="1"/>
  <c r="D38" i="4"/>
  <c r="Q38" i="4" s="1"/>
  <c r="D35" i="4"/>
  <c r="D47" i="4"/>
  <c r="Q47" i="4" s="1"/>
  <c r="D45" i="4"/>
  <c r="Q45" i="4" s="1"/>
  <c r="D23" i="4"/>
  <c r="Q23" i="4" s="1"/>
  <c r="D16" i="4"/>
  <c r="Q16" i="4" s="1"/>
  <c r="D32" i="4"/>
  <c r="Q32" i="4" s="1"/>
  <c r="D10" i="4"/>
  <c r="Q10" i="4" s="1"/>
  <c r="D36" i="4"/>
  <c r="Q36" i="4" s="1"/>
  <c r="D44" i="4"/>
  <c r="D27" i="4"/>
  <c r="D12" i="4"/>
  <c r="Q12" i="4" s="1"/>
  <c r="D15" i="4"/>
  <c r="Q15" i="4" s="1"/>
  <c r="D31" i="4"/>
  <c r="P13" i="1"/>
  <c r="F25" i="4"/>
  <c r="F12" i="4"/>
  <c r="F16" i="4"/>
  <c r="F37" i="4"/>
  <c r="F31" i="4"/>
  <c r="F35" i="4"/>
  <c r="F29" i="4"/>
  <c r="F11" i="4"/>
  <c r="F46" i="4"/>
  <c r="F36" i="4"/>
  <c r="F18" i="4"/>
  <c r="F26" i="4"/>
  <c r="F23" i="4"/>
  <c r="F30" i="4"/>
  <c r="F37" i="3"/>
  <c r="F46" i="3"/>
  <c r="F31" i="3"/>
  <c r="F13" i="3"/>
  <c r="F32" i="3"/>
  <c r="F35" i="3"/>
  <c r="F17" i="3"/>
  <c r="F11" i="3"/>
  <c r="F25" i="3"/>
  <c r="P11" i="1"/>
  <c r="F36" i="3"/>
  <c r="F12" i="3"/>
  <c r="F29" i="3"/>
  <c r="F34" i="3"/>
  <c r="F20" i="3"/>
  <c r="F45" i="3"/>
  <c r="F42" i="3"/>
  <c r="F39" i="3"/>
  <c r="F21" i="3"/>
  <c r="F27" i="3"/>
  <c r="H22" i="3"/>
  <c r="E42" i="9"/>
  <c r="F41" i="8"/>
  <c r="M26" i="9"/>
  <c r="M46" i="9"/>
  <c r="M39" i="9"/>
  <c r="M23" i="9"/>
  <c r="M30" i="9"/>
  <c r="M48" i="9"/>
  <c r="M14" i="9"/>
  <c r="M10" i="9"/>
  <c r="M42" i="9"/>
  <c r="I14" i="5"/>
  <c r="I35" i="5"/>
  <c r="I41" i="5"/>
  <c r="I20" i="5"/>
  <c r="I15" i="5"/>
  <c r="I39" i="5"/>
  <c r="I36" i="5"/>
  <c r="I30" i="5"/>
  <c r="I48" i="5"/>
  <c r="D30" i="8"/>
  <c r="Q30" i="8" s="1"/>
  <c r="D13" i="8"/>
  <c r="Q13" i="8" s="1"/>
  <c r="D34" i="8"/>
  <c r="Q34" i="8" s="1"/>
  <c r="D29" i="8"/>
  <c r="Q29" i="8" s="1"/>
  <c r="D41" i="8"/>
  <c r="Q41" i="8" s="1"/>
  <c r="D45" i="8"/>
  <c r="Q45" i="8" s="1"/>
  <c r="D40" i="8"/>
  <c r="Q40" i="8" s="1"/>
  <c r="D33" i="8"/>
  <c r="Q33" i="8" s="1"/>
  <c r="D43" i="8"/>
  <c r="D37" i="8"/>
  <c r="Q37" i="8" s="1"/>
  <c r="H13" i="3"/>
  <c r="G30" i="2"/>
  <c r="G26" i="2"/>
  <c r="F48" i="4"/>
  <c r="F33" i="8"/>
  <c r="F33" i="4"/>
  <c r="P45" i="1"/>
  <c r="G46" i="2"/>
  <c r="F9" i="3"/>
  <c r="F19" i="3"/>
  <c r="H40" i="9"/>
  <c r="P12" i="1"/>
  <c r="E40" i="4"/>
  <c r="E31" i="4"/>
  <c r="H29" i="3"/>
  <c r="H14" i="3"/>
  <c r="F28" i="4"/>
  <c r="H47" i="9"/>
  <c r="D18" i="4"/>
  <c r="Q18" i="4" s="1"/>
  <c r="G31" i="4"/>
  <c r="G20" i="4"/>
  <c r="G33" i="4"/>
  <c r="G35" i="4"/>
  <c r="G28" i="4"/>
  <c r="G15" i="4"/>
  <c r="G23" i="4"/>
  <c r="G9" i="4"/>
  <c r="G36" i="4"/>
  <c r="H12" i="9"/>
  <c r="F15" i="3"/>
  <c r="F14" i="3"/>
  <c r="F40" i="3"/>
  <c r="E26" i="8"/>
  <c r="E47" i="9"/>
  <c r="H38" i="3"/>
  <c r="G37" i="2"/>
  <c r="G19" i="2"/>
  <c r="D33" i="4"/>
  <c r="Q33" i="4" s="1"/>
  <c r="J10" i="8"/>
  <c r="J44" i="8"/>
  <c r="J32" i="8"/>
  <c r="J35" i="8"/>
  <c r="J11" i="8"/>
  <c r="J45" i="8"/>
  <c r="J48" i="8"/>
  <c r="J19" i="8"/>
  <c r="D22" i="4"/>
  <c r="E41" i="9"/>
  <c r="F21" i="8"/>
  <c r="F39" i="4"/>
  <c r="F42" i="8"/>
  <c r="F30" i="8"/>
  <c r="H45" i="3"/>
  <c r="H28" i="3"/>
  <c r="E33" i="8"/>
  <c r="G32" i="2"/>
  <c r="F45" i="8"/>
  <c r="F20" i="8"/>
  <c r="O24" i="4"/>
  <c r="O15" i="4"/>
  <c r="O36" i="4"/>
  <c r="O34" i="4"/>
  <c r="O18" i="4"/>
  <c r="O23" i="4"/>
  <c r="F43" i="3"/>
  <c r="J43" i="4"/>
  <c r="J46" i="4"/>
  <c r="J20" i="4"/>
  <c r="J9" i="4"/>
  <c r="J40" i="4"/>
  <c r="J31" i="4"/>
  <c r="F34" i="4"/>
  <c r="K34" i="5"/>
  <c r="K16" i="5"/>
  <c r="K31" i="5"/>
  <c r="K39" i="5"/>
  <c r="K17" i="5"/>
  <c r="J26" i="9"/>
  <c r="J40" i="9"/>
  <c r="J29" i="9"/>
  <c r="J14" i="9"/>
  <c r="G22" i="2"/>
  <c r="L30" i="4"/>
  <c r="L31" i="4"/>
  <c r="L33" i="4"/>
  <c r="F26" i="3"/>
  <c r="F23" i="3"/>
  <c r="I24" i="3"/>
  <c r="I20" i="3"/>
  <c r="K39" i="9"/>
  <c r="L11" i="9"/>
  <c r="L37" i="9"/>
  <c r="L42" i="9"/>
  <c r="F24" i="4"/>
  <c r="I44" i="9"/>
  <c r="I32" i="9"/>
  <c r="I15" i="9"/>
  <c r="D28" i="4"/>
  <c r="Q28" i="4" s="1"/>
  <c r="D30" i="4"/>
  <c r="Q30" i="4" s="1"/>
  <c r="E36" i="9"/>
  <c r="L28" i="5"/>
  <c r="O18" i="3"/>
  <c r="O36" i="3"/>
  <c r="F11" i="8"/>
  <c r="L12" i="8"/>
  <c r="E31" i="8"/>
  <c r="N19" i="2"/>
  <c r="N24" i="2"/>
  <c r="M35" i="3"/>
  <c r="M29" i="3"/>
  <c r="M48" i="3"/>
  <c r="M12" i="3"/>
  <c r="M40" i="3"/>
  <c r="M37" i="3"/>
  <c r="M25" i="3"/>
  <c r="M41" i="3"/>
  <c r="M14" i="3"/>
  <c r="F12" i="5"/>
  <c r="F32" i="5"/>
  <c r="F36" i="5"/>
  <c r="F16" i="5"/>
  <c r="F30" i="5"/>
  <c r="F19" i="5"/>
  <c r="F20" i="5"/>
  <c r="F26" i="5"/>
  <c r="M40" i="4"/>
  <c r="M15" i="4"/>
  <c r="M12" i="4"/>
  <c r="M26" i="4"/>
  <c r="M27" i="4"/>
  <c r="M28" i="4"/>
  <c r="M13" i="4"/>
  <c r="M43" i="4"/>
  <c r="M22" i="4"/>
  <c r="M23" i="4"/>
  <c r="M18" i="4"/>
  <c r="M25" i="4"/>
  <c r="M16" i="4"/>
  <c r="M36" i="4"/>
  <c r="M14" i="4"/>
  <c r="M37" i="4"/>
  <c r="M39" i="4"/>
  <c r="M33" i="4"/>
  <c r="M20" i="4"/>
  <c r="M48" i="4"/>
  <c r="M41" i="4"/>
  <c r="M44" i="4"/>
  <c r="L9" i="4"/>
  <c r="M24" i="4"/>
  <c r="L17" i="4"/>
  <c r="P28" i="1"/>
  <c r="P25" i="1"/>
  <c r="P47" i="1"/>
  <c r="F32" i="4"/>
  <c r="F38" i="4"/>
  <c r="M32" i="4"/>
  <c r="P22" i="1"/>
  <c r="I17" i="4"/>
  <c r="I35" i="4"/>
  <c r="I25" i="4"/>
  <c r="I28" i="4"/>
  <c r="I34" i="4"/>
  <c r="I11" i="4"/>
  <c r="I33" i="4"/>
  <c r="I37" i="4"/>
  <c r="I23" i="4"/>
  <c r="I14" i="4"/>
  <c r="I9" i="4"/>
  <c r="I44" i="4"/>
  <c r="I24" i="4"/>
  <c r="I10" i="4"/>
  <c r="I43" i="4"/>
  <c r="I21" i="4"/>
  <c r="I12" i="4"/>
  <c r="I41" i="4"/>
  <c r="I40" i="4"/>
  <c r="K29" i="4"/>
  <c r="K42" i="4"/>
  <c r="K48" i="4"/>
  <c r="K26" i="4"/>
  <c r="K39" i="4"/>
  <c r="K45" i="4"/>
  <c r="K46" i="4"/>
  <c r="K28" i="4"/>
  <c r="K15" i="4"/>
  <c r="K30" i="4"/>
  <c r="K27" i="4"/>
  <c r="K40" i="4"/>
  <c r="K25" i="4"/>
  <c r="K13" i="4"/>
  <c r="K36" i="4"/>
  <c r="K16" i="4"/>
  <c r="K37" i="4"/>
  <c r="K32" i="4"/>
  <c r="K18" i="4"/>
  <c r="K24" i="4"/>
  <c r="K44" i="4"/>
  <c r="K22" i="4"/>
  <c r="K33" i="4"/>
  <c r="P26" i="1"/>
  <c r="P16" i="1"/>
  <c r="B26" i="6"/>
  <c r="P39" i="1"/>
  <c r="O31" i="5"/>
  <c r="O21" i="5"/>
  <c r="O25" i="5"/>
  <c r="O10" i="5"/>
  <c r="O46" i="5"/>
  <c r="O23" i="5"/>
  <c r="O16" i="5"/>
  <c r="O44" i="5"/>
  <c r="O28" i="5"/>
  <c r="O36" i="5"/>
  <c r="O40" i="5"/>
  <c r="O18" i="5"/>
  <c r="O19" i="5"/>
  <c r="O9" i="5"/>
  <c r="O41" i="5"/>
  <c r="O34" i="5"/>
  <c r="O12" i="5"/>
  <c r="O47" i="5"/>
  <c r="O32" i="5"/>
  <c r="O43" i="5"/>
  <c r="O11" i="5"/>
  <c r="O37" i="5"/>
  <c r="O42" i="5"/>
  <c r="O33" i="5"/>
  <c r="O14" i="5"/>
  <c r="O45" i="5"/>
  <c r="O39" i="5"/>
  <c r="O30" i="5"/>
  <c r="O38" i="5"/>
  <c r="H16" i="2"/>
  <c r="D33" i="2"/>
  <c r="Q33" i="2" s="1"/>
  <c r="M13" i="8"/>
  <c r="M23" i="8"/>
  <c r="M14" i="8"/>
  <c r="H26" i="2"/>
  <c r="E13" i="3"/>
  <c r="E9" i="3"/>
  <c r="I18" i="4"/>
  <c r="I13" i="4"/>
  <c r="I46" i="4"/>
  <c r="K43" i="3"/>
  <c r="K11" i="3"/>
  <c r="K38" i="3"/>
  <c r="K47" i="4"/>
  <c r="K17" i="4"/>
  <c r="O27" i="5"/>
  <c r="H30" i="2"/>
  <c r="I10" i="8"/>
  <c r="I9" i="8"/>
  <c r="P18" i="1"/>
  <c r="B12" i="6"/>
  <c r="M37" i="8"/>
  <c r="M28" i="8"/>
  <c r="M24" i="8"/>
  <c r="M15" i="8"/>
  <c r="E17" i="3"/>
  <c r="E10" i="3"/>
  <c r="I15" i="4"/>
  <c r="I20" i="4"/>
  <c r="I32" i="4"/>
  <c r="I42" i="4"/>
  <c r="K46" i="3"/>
  <c r="K22" i="3"/>
  <c r="K35" i="3"/>
  <c r="K30" i="3"/>
  <c r="K10" i="4"/>
  <c r="K9" i="4"/>
  <c r="K38" i="4"/>
  <c r="K43" i="4"/>
  <c r="O17" i="5"/>
  <c r="O15" i="5"/>
  <c r="O48" i="5"/>
  <c r="I21" i="8"/>
  <c r="E36" i="2"/>
  <c r="E35" i="2"/>
  <c r="J25" i="5"/>
  <c r="J13" i="5"/>
  <c r="J12" i="5"/>
  <c r="J23" i="5"/>
  <c r="J48" i="5"/>
  <c r="G30" i="3"/>
  <c r="G13" i="3"/>
  <c r="G39" i="3"/>
  <c r="G12" i="3"/>
  <c r="G48" i="3"/>
  <c r="G45" i="3"/>
  <c r="G43" i="3"/>
  <c r="G42" i="3"/>
  <c r="G27" i="3"/>
  <c r="G47" i="3"/>
  <c r="G29" i="3"/>
  <c r="G34" i="3"/>
  <c r="G18" i="3"/>
  <c r="G32" i="3"/>
  <c r="G21" i="3"/>
  <c r="G24" i="3"/>
  <c r="G31" i="3"/>
  <c r="G25" i="3"/>
  <c r="G22" i="9"/>
  <c r="G47" i="9"/>
  <c r="G33" i="9"/>
  <c r="G41" i="9"/>
  <c r="G10" i="9"/>
  <c r="G35" i="9"/>
  <c r="G21" i="9"/>
  <c r="G24" i="9"/>
  <c r="G42" i="9"/>
  <c r="G40" i="9"/>
  <c r="G25" i="9"/>
  <c r="G11" i="9"/>
  <c r="G29" i="9"/>
  <c r="G13" i="9"/>
  <c r="G37" i="9"/>
  <c r="G48" i="9"/>
  <c r="G36" i="9"/>
  <c r="G38" i="9"/>
  <c r="G23" i="9"/>
  <c r="G46" i="9"/>
  <c r="G39" i="9"/>
  <c r="G20" i="9"/>
  <c r="G27" i="9"/>
  <c r="G43" i="9"/>
  <c r="G19" i="9"/>
  <c r="G12" i="9"/>
  <c r="G26" i="9"/>
  <c r="O48" i="8"/>
  <c r="O29" i="8"/>
  <c r="O45" i="8"/>
  <c r="O20" i="8"/>
  <c r="O36" i="8"/>
  <c r="O33" i="8"/>
  <c r="O12" i="8"/>
  <c r="O35" i="8"/>
  <c r="O27" i="8"/>
  <c r="O37" i="8"/>
  <c r="L37" i="3"/>
  <c r="L31" i="3"/>
  <c r="L27" i="3"/>
  <c r="L25" i="3"/>
  <c r="L20" i="3"/>
  <c r="L18" i="3"/>
  <c r="L15" i="3"/>
  <c r="L23" i="3"/>
  <c r="L42" i="3"/>
  <c r="L14" i="3"/>
  <c r="L35" i="3"/>
  <c r="L48" i="3"/>
  <c r="L41" i="3"/>
  <c r="L9" i="3"/>
  <c r="L17" i="3"/>
  <c r="L26" i="3"/>
  <c r="L34" i="3"/>
  <c r="L10" i="3"/>
  <c r="L22" i="3"/>
  <c r="L38" i="3"/>
  <c r="L29" i="3"/>
  <c r="L47" i="3"/>
  <c r="L32" i="3"/>
  <c r="L24" i="3"/>
  <c r="L16" i="3"/>
  <c r="L12" i="3"/>
  <c r="L21" i="3"/>
  <c r="L30" i="3"/>
  <c r="L11" i="3"/>
  <c r="L45" i="3"/>
  <c r="J43" i="2"/>
  <c r="J11" i="2"/>
  <c r="J22" i="2"/>
  <c r="J17" i="2"/>
  <c r="J27" i="2"/>
  <c r="J47" i="2"/>
  <c r="J33" i="2"/>
  <c r="J30" i="2"/>
  <c r="J40" i="2"/>
  <c r="J46" i="2"/>
  <c r="J25" i="2"/>
  <c r="J13" i="2"/>
  <c r="J21" i="2"/>
  <c r="J32" i="2"/>
  <c r="J15" i="2"/>
  <c r="J39" i="2"/>
  <c r="J44" i="2"/>
  <c r="J18" i="2"/>
  <c r="J24" i="2"/>
  <c r="J14" i="2"/>
  <c r="J31" i="2"/>
  <c r="J23" i="2"/>
  <c r="J42" i="2"/>
  <c r="J36" i="2"/>
  <c r="J35" i="2"/>
  <c r="J9" i="2"/>
  <c r="J45" i="2"/>
  <c r="J41" i="2"/>
  <c r="J12" i="2"/>
  <c r="J38" i="2"/>
  <c r="L23" i="2"/>
  <c r="L44" i="2"/>
  <c r="L46" i="2"/>
  <c r="L28" i="2"/>
  <c r="L18" i="2"/>
  <c r="L20" i="2"/>
  <c r="L21" i="2"/>
  <c r="L31" i="2"/>
  <c r="L32" i="2"/>
  <c r="L11" i="2"/>
  <c r="L42" i="2"/>
  <c r="L39" i="2"/>
  <c r="L12" i="2"/>
  <c r="L22" i="2"/>
  <c r="L9" i="2"/>
  <c r="L38" i="2"/>
  <c r="L29" i="2"/>
  <c r="L15" i="2"/>
  <c r="L35" i="2"/>
  <c r="L13" i="2"/>
  <c r="L40" i="2"/>
  <c r="L30" i="2"/>
  <c r="L47" i="2"/>
  <c r="L34" i="2"/>
  <c r="L16" i="2"/>
  <c r="L17" i="2"/>
  <c r="L26" i="2"/>
  <c r="L37" i="2"/>
  <c r="L25" i="2"/>
  <c r="L10" i="2"/>
  <c r="K17" i="3"/>
  <c r="K24" i="3"/>
  <c r="K45" i="3"/>
  <c r="K36" i="3"/>
  <c r="K12" i="3"/>
  <c r="K41" i="3"/>
  <c r="K16" i="3"/>
  <c r="K33" i="3"/>
  <c r="K37" i="3"/>
  <c r="K13" i="3"/>
  <c r="K10" i="3"/>
  <c r="K26" i="3"/>
  <c r="K32" i="3"/>
  <c r="K48" i="3"/>
  <c r="K23" i="3"/>
  <c r="K9" i="3"/>
  <c r="K27" i="3"/>
  <c r="K39" i="3"/>
  <c r="K14" i="3"/>
  <c r="K18" i="3"/>
  <c r="E19" i="3"/>
  <c r="E44" i="3"/>
  <c r="E29" i="3"/>
  <c r="E22" i="3"/>
  <c r="E38" i="3"/>
  <c r="E27" i="3"/>
  <c r="E47" i="3"/>
  <c r="E12" i="3"/>
  <c r="E23" i="3"/>
  <c r="E46" i="3"/>
  <c r="E11" i="3"/>
  <c r="E24" i="3"/>
  <c r="E43" i="3"/>
  <c r="E39" i="3"/>
  <c r="E40" i="3"/>
  <c r="E20" i="3"/>
  <c r="E25" i="3"/>
  <c r="E45" i="3"/>
  <c r="E28" i="3"/>
  <c r="I23" i="8"/>
  <c r="I34" i="8"/>
  <c r="I36" i="8"/>
  <c r="I17" i="8"/>
  <c r="I28" i="8"/>
  <c r="I14" i="8"/>
  <c r="I47" i="8"/>
  <c r="I13" i="8"/>
  <c r="I15" i="8"/>
  <c r="I32" i="8"/>
  <c r="I42" i="8"/>
  <c r="I44" i="8"/>
  <c r="I33" i="8"/>
  <c r="I38" i="8"/>
  <c r="I18" i="8"/>
  <c r="I35" i="8"/>
  <c r="I30" i="8"/>
  <c r="I41" i="8"/>
  <c r="I16" i="8"/>
  <c r="I11" i="8"/>
  <c r="I20" i="8"/>
  <c r="I29" i="8"/>
  <c r="I19" i="8"/>
  <c r="I39" i="8"/>
  <c r="I25" i="8"/>
  <c r="I48" i="8"/>
  <c r="I43" i="8"/>
  <c r="I31" i="8"/>
  <c r="I26" i="8"/>
  <c r="I37" i="8"/>
  <c r="M48" i="8"/>
  <c r="M46" i="8"/>
  <c r="M29" i="8"/>
  <c r="M20" i="8"/>
  <c r="M27" i="8"/>
  <c r="M36" i="8"/>
  <c r="M21" i="8"/>
  <c r="M34" i="8"/>
  <c r="M19" i="8"/>
  <c r="M44" i="8"/>
  <c r="M25" i="8"/>
  <c r="M32" i="8"/>
  <c r="M35" i="8"/>
  <c r="M40" i="8"/>
  <c r="M16" i="8"/>
  <c r="M31" i="8"/>
  <c r="M43" i="8"/>
  <c r="M45" i="8"/>
  <c r="M18" i="8"/>
  <c r="M39" i="8"/>
  <c r="H48" i="2"/>
  <c r="H31" i="2"/>
  <c r="H41" i="2"/>
  <c r="H33" i="2"/>
  <c r="H42" i="2"/>
  <c r="H46" i="2"/>
  <c r="H11" i="2"/>
  <c r="H43" i="2"/>
  <c r="H10" i="2"/>
  <c r="H17" i="2"/>
  <c r="H24" i="2"/>
  <c r="H44" i="2"/>
  <c r="H21" i="2"/>
  <c r="H28" i="2"/>
  <c r="H38" i="2"/>
  <c r="H14" i="2"/>
  <c r="H20" i="2"/>
  <c r="H47" i="2"/>
  <c r="H40" i="2"/>
  <c r="H35" i="2"/>
  <c r="H37" i="2"/>
  <c r="H25" i="2"/>
  <c r="H13" i="2"/>
  <c r="D45" i="2"/>
  <c r="Q45" i="2" s="1"/>
  <c r="D24" i="2"/>
  <c r="Q24" i="2" s="1"/>
  <c r="D27" i="2"/>
  <c r="Q27" i="2" s="1"/>
  <c r="D44" i="2"/>
  <c r="D34" i="2"/>
  <c r="Q34" i="2" s="1"/>
  <c r="D16" i="2"/>
  <c r="Q16" i="2" s="1"/>
  <c r="D35" i="2"/>
  <c r="D39" i="2"/>
  <c r="Q39" i="2" s="1"/>
  <c r="D41" i="2"/>
  <c r="Q41" i="2" s="1"/>
  <c r="D19" i="2"/>
  <c r="Q19" i="2" s="1"/>
  <c r="B6" i="6"/>
  <c r="D26" i="2"/>
  <c r="Q26" i="2" s="1"/>
  <c r="D30" i="2"/>
  <c r="Q30" i="2" s="1"/>
  <c r="D47" i="2"/>
  <c r="Q47" i="2" s="1"/>
  <c r="D36" i="2"/>
  <c r="Q36" i="2" s="1"/>
  <c r="D46" i="2"/>
  <c r="Q46" i="2" s="1"/>
  <c r="D18" i="2"/>
  <c r="Q18" i="2" s="1"/>
  <c r="D29" i="2"/>
  <c r="Q29" i="2" s="1"/>
  <c r="D14" i="2"/>
  <c r="Q14" i="2" s="1"/>
  <c r="D32" i="2"/>
  <c r="Q32" i="2" s="1"/>
  <c r="D23" i="2"/>
  <c r="Q23" i="2" s="1"/>
  <c r="D42" i="2"/>
  <c r="Q42" i="2" s="1"/>
  <c r="D40" i="2"/>
  <c r="Q40" i="2" s="1"/>
  <c r="D15" i="2"/>
  <c r="P10" i="1"/>
  <c r="D9" i="2"/>
  <c r="Q9" i="2" s="1"/>
  <c r="D37" i="2"/>
  <c r="Q37" i="2" s="1"/>
  <c r="E14" i="3"/>
  <c r="D21" i="2"/>
  <c r="Q21" i="2" s="1"/>
  <c r="M38" i="8"/>
  <c r="M30" i="8"/>
  <c r="E21" i="3"/>
  <c r="I47" i="4"/>
  <c r="K31" i="3"/>
  <c r="K15" i="3"/>
  <c r="K20" i="4"/>
  <c r="K23" i="4"/>
  <c r="O35" i="5"/>
  <c r="D38" i="2"/>
  <c r="Q38" i="2" s="1"/>
  <c r="H23" i="2"/>
  <c r="E42" i="3"/>
  <c r="P23" i="1"/>
  <c r="E35" i="3"/>
  <c r="D25" i="2"/>
  <c r="Q25" i="2" s="1"/>
  <c r="D43" i="2"/>
  <c r="Q43" i="2" s="1"/>
  <c r="H12" i="2"/>
  <c r="H19" i="2"/>
  <c r="E15" i="3"/>
  <c r="H36" i="2"/>
  <c r="D22" i="2"/>
  <c r="M33" i="8"/>
  <c r="M9" i="8"/>
  <c r="M11" i="8"/>
  <c r="M17" i="8"/>
  <c r="M47" i="8"/>
  <c r="E41" i="3"/>
  <c r="D31" i="2"/>
  <c r="Q31" i="2" s="1"/>
  <c r="H34" i="2"/>
  <c r="E18" i="3"/>
  <c r="E33" i="3"/>
  <c r="D17" i="2"/>
  <c r="E16" i="3"/>
  <c r="E37" i="3"/>
  <c r="E30" i="3"/>
  <c r="I30" i="4"/>
  <c r="I48" i="4"/>
  <c r="I31" i="4"/>
  <c r="I29" i="4"/>
  <c r="I19" i="4"/>
  <c r="K19" i="3"/>
  <c r="K28" i="3"/>
  <c r="K25" i="3"/>
  <c r="K47" i="3"/>
  <c r="K34" i="3"/>
  <c r="K12" i="4"/>
  <c r="K41" i="4"/>
  <c r="K21" i="4"/>
  <c r="K19" i="4"/>
  <c r="K34" i="4"/>
  <c r="O24" i="5"/>
  <c r="O22" i="5"/>
  <c r="O13" i="5"/>
  <c r="D12" i="2"/>
  <c r="Q12" i="2" s="1"/>
  <c r="D28" i="2"/>
  <c r="Q28" i="2" s="1"/>
  <c r="H18" i="2"/>
  <c r="I24" i="8"/>
  <c r="I40" i="8"/>
  <c r="I46" i="8"/>
  <c r="G44" i="9"/>
  <c r="I16" i="4"/>
  <c r="I39" i="4"/>
  <c r="E22" i="2"/>
  <c r="E32" i="2"/>
  <c r="E38" i="2"/>
  <c r="E29" i="2"/>
  <c r="E46" i="2"/>
  <c r="E24" i="2"/>
  <c r="E21" i="2"/>
  <c r="B21" i="6"/>
  <c r="D34" i="4"/>
  <c r="Q34" i="4" s="1"/>
  <c r="P34" i="1"/>
  <c r="B33" i="6"/>
  <c r="D46" i="4"/>
  <c r="Q46" i="4" s="1"/>
  <c r="J45" i="5"/>
  <c r="J32" i="5"/>
  <c r="J15" i="5"/>
  <c r="J35" i="5"/>
  <c r="J44" i="5"/>
  <c r="J42" i="5"/>
  <c r="J9" i="5"/>
  <c r="J20" i="5"/>
  <c r="J29" i="5"/>
  <c r="J26" i="5"/>
  <c r="J33" i="5"/>
  <c r="J11" i="5"/>
  <c r="J37" i="5"/>
  <c r="J22" i="5"/>
  <c r="J16" i="5"/>
  <c r="J27" i="5"/>
  <c r="J21" i="5"/>
  <c r="J17" i="5"/>
  <c r="J47" i="5"/>
  <c r="J46" i="5"/>
  <c r="P38" i="1"/>
  <c r="G47" i="4"/>
  <c r="E48" i="2"/>
  <c r="E26" i="2"/>
  <c r="E14" i="2"/>
  <c r="E15" i="2"/>
  <c r="P9" i="1"/>
  <c r="P44" i="1"/>
  <c r="E39" i="2"/>
  <c r="J25" i="4"/>
  <c r="J31" i="5"/>
  <c r="J24" i="5"/>
  <c r="J36" i="5"/>
  <c r="J14" i="5"/>
  <c r="J28" i="5"/>
  <c r="E13" i="2"/>
  <c r="I13" i="3"/>
  <c r="I22" i="3"/>
  <c r="I27" i="3"/>
  <c r="I33" i="3"/>
  <c r="I16" i="3"/>
  <c r="I47" i="3"/>
  <c r="I9" i="3"/>
  <c r="I23" i="3"/>
  <c r="I21" i="3"/>
  <c r="I11" i="3"/>
  <c r="I12" i="3"/>
  <c r="I28" i="3"/>
  <c r="I38" i="3"/>
  <c r="I42" i="3"/>
  <c r="I18" i="3"/>
  <c r="I46" i="3"/>
  <c r="I32" i="3"/>
  <c r="I40" i="3"/>
  <c r="I30" i="3"/>
  <c r="I26" i="3"/>
  <c r="K19" i="9"/>
  <c r="K24" i="9"/>
  <c r="K14" i="9"/>
  <c r="K18" i="9"/>
  <c r="K11" i="9"/>
  <c r="K38" i="9"/>
  <c r="K48" i="9"/>
  <c r="K41" i="9"/>
  <c r="K46" i="9"/>
  <c r="K37" i="9"/>
  <c r="K47" i="9"/>
  <c r="K17" i="9"/>
  <c r="K26" i="9"/>
  <c r="K10" i="9"/>
  <c r="K33" i="9"/>
  <c r="K36" i="9"/>
  <c r="K16" i="9"/>
  <c r="K34" i="9"/>
  <c r="K30" i="9"/>
  <c r="K28" i="9"/>
  <c r="L19" i="5"/>
  <c r="L12" i="5"/>
  <c r="L9" i="5"/>
  <c r="L18" i="5"/>
  <c r="L26" i="5"/>
  <c r="L24" i="5"/>
  <c r="L47" i="5"/>
  <c r="L38" i="5"/>
  <c r="L29" i="5"/>
  <c r="L30" i="5"/>
  <c r="L25" i="5"/>
  <c r="L11" i="5"/>
  <c r="L33" i="5"/>
  <c r="L16" i="5"/>
  <c r="L32" i="5"/>
  <c r="L48" i="5"/>
  <c r="L10" i="5"/>
  <c r="L39" i="5"/>
  <c r="L21" i="5"/>
  <c r="L42" i="5"/>
  <c r="H43" i="3"/>
  <c r="H48" i="3"/>
  <c r="H15" i="3"/>
  <c r="H42" i="3"/>
  <c r="H41" i="3"/>
  <c r="H11" i="3"/>
  <c r="H30" i="3"/>
  <c r="H46" i="3"/>
  <c r="H39" i="3"/>
  <c r="H33" i="3"/>
  <c r="G33" i="2"/>
  <c r="G35" i="2"/>
  <c r="G42" i="2"/>
  <c r="G10" i="2"/>
  <c r="G16" i="2"/>
  <c r="G11" i="2"/>
  <c r="G31" i="2"/>
  <c r="G21" i="2"/>
  <c r="G40" i="2"/>
  <c r="G44" i="2"/>
  <c r="G27" i="2"/>
  <c r="H35" i="9"/>
  <c r="H10" i="9"/>
  <c r="H24" i="9"/>
  <c r="H23" i="9"/>
  <c r="H37" i="9"/>
  <c r="H17" i="9"/>
  <c r="H48" i="9"/>
  <c r="H42" i="9"/>
  <c r="H31" i="9"/>
  <c r="H39" i="9"/>
  <c r="P24" i="1"/>
  <c r="L24" i="4"/>
  <c r="P36" i="1"/>
  <c r="I36" i="4"/>
  <c r="P17" i="1"/>
  <c r="J41" i="5"/>
  <c r="J18" i="5"/>
  <c r="J43" i="5"/>
  <c r="J39" i="5"/>
  <c r="J19" i="5"/>
  <c r="E11" i="2"/>
  <c r="N13" i="5"/>
  <c r="N26" i="5"/>
  <c r="N45" i="5"/>
  <c r="N31" i="5"/>
  <c r="E42" i="2"/>
  <c r="P19" i="1"/>
  <c r="N9" i="5"/>
  <c r="N22" i="5"/>
  <c r="N41" i="5"/>
  <c r="N15" i="5"/>
  <c r="N38" i="5"/>
  <c r="N33" i="5"/>
  <c r="N14" i="5"/>
  <c r="N27" i="5"/>
  <c r="N44" i="5"/>
  <c r="N24" i="5"/>
  <c r="E31" i="2"/>
  <c r="E30" i="2"/>
  <c r="E19" i="2"/>
  <c r="E34" i="2"/>
  <c r="N29" i="5"/>
  <c r="N35" i="5"/>
  <c r="N47" i="5"/>
  <c r="N21" i="5"/>
  <c r="N39" i="5"/>
  <c r="N16" i="5"/>
  <c r="E45" i="2"/>
  <c r="E12" i="2"/>
  <c r="E47" i="2"/>
  <c r="E25" i="2"/>
  <c r="E41" i="2"/>
  <c r="E18" i="2"/>
  <c r="E33" i="2"/>
  <c r="E16" i="2"/>
  <c r="N46" i="5"/>
  <c r="N20" i="5"/>
  <c r="N12" i="5"/>
  <c r="N30" i="5"/>
  <c r="N28" i="5"/>
  <c r="N34" i="5"/>
  <c r="N48" i="5"/>
  <c r="N11" i="5"/>
  <c r="N36" i="5"/>
  <c r="E9" i="2"/>
  <c r="E44" i="2"/>
  <c r="E10" i="2"/>
  <c r="E43" i="2"/>
  <c r="AB31" i="6" l="1"/>
  <c r="AC31" i="6"/>
  <c r="T31" i="6"/>
  <c r="U31" i="6"/>
  <c r="P31" i="6"/>
  <c r="Z31" i="6"/>
  <c r="Z23" i="6"/>
  <c r="U23" i="6"/>
  <c r="AB23" i="6"/>
  <c r="P23" i="6"/>
  <c r="T23" i="6"/>
  <c r="AC23" i="6"/>
  <c r="AC5" i="6"/>
  <c r="AB5" i="6"/>
  <c r="P5" i="6"/>
  <c r="T5" i="6"/>
  <c r="U5" i="6"/>
  <c r="Z5" i="6"/>
  <c r="AC32" i="6"/>
  <c r="Z32" i="6"/>
  <c r="T32" i="6"/>
  <c r="P32" i="6"/>
  <c r="U32" i="6"/>
  <c r="Z19" i="6"/>
  <c r="T19" i="6"/>
  <c r="AC19" i="6"/>
  <c r="U19" i="6"/>
  <c r="P19" i="6"/>
  <c r="AB19" i="6"/>
  <c r="P24" i="6"/>
  <c r="T24" i="6"/>
  <c r="AB24" i="6"/>
  <c r="AC24" i="6"/>
  <c r="U24" i="6"/>
  <c r="Z24" i="6"/>
  <c r="T29" i="6"/>
  <c r="U29" i="6"/>
  <c r="P29" i="6"/>
  <c r="AC29" i="6"/>
  <c r="Z29" i="6"/>
  <c r="AB29" i="6"/>
  <c r="P35" i="6"/>
  <c r="I23" i="6"/>
  <c r="Z28" i="6"/>
  <c r="O24" i="6"/>
  <c r="U26" i="6"/>
  <c r="AE29" i="6"/>
  <c r="P34" i="6"/>
  <c r="AA34" i="6"/>
  <c r="AE31" i="6"/>
  <c r="K34" i="6"/>
  <c r="T34" i="6"/>
  <c r="N34" i="6"/>
  <c r="AE19" i="6"/>
  <c r="F34" i="6"/>
  <c r="AE5" i="6"/>
  <c r="AE23" i="6"/>
  <c r="AE34" i="6"/>
  <c r="S34" i="6"/>
  <c r="J34" i="6"/>
  <c r="AE32" i="6"/>
  <c r="AC34" i="6"/>
  <c r="X34" i="6"/>
  <c r="U34" i="6"/>
  <c r="Z34" i="6"/>
  <c r="AE24" i="6"/>
  <c r="V34" i="6"/>
  <c r="AB34" i="6"/>
  <c r="AE22" i="6"/>
  <c r="F22" i="6"/>
  <c r="S22" i="6"/>
  <c r="P22" i="6"/>
  <c r="V22" i="6"/>
  <c r="S32" i="6"/>
  <c r="S23" i="6"/>
  <c r="Z22" i="6"/>
  <c r="AC22" i="6"/>
  <c r="K22" i="6"/>
  <c r="J22" i="6"/>
  <c r="AA22" i="6"/>
  <c r="S5" i="6"/>
  <c r="AB22" i="6"/>
  <c r="S31" i="6"/>
  <c r="U22" i="6"/>
  <c r="N22" i="6"/>
  <c r="X22" i="6"/>
  <c r="T22" i="6"/>
  <c r="S19" i="6"/>
  <c r="S29" i="6"/>
  <c r="S24" i="6"/>
  <c r="T30" i="6"/>
  <c r="P30" i="6"/>
  <c r="U30" i="6"/>
  <c r="AA23" i="6"/>
  <c r="F30" i="6"/>
  <c r="X30" i="6"/>
  <c r="K30" i="6"/>
  <c r="AB30" i="6"/>
  <c r="AA29" i="6"/>
  <c r="AE30" i="6"/>
  <c r="AA31" i="6"/>
  <c r="J30" i="6"/>
  <c r="AA5" i="6"/>
  <c r="AA32" i="6"/>
  <c r="AA24" i="6"/>
  <c r="AB32" i="6"/>
  <c r="V30" i="6"/>
  <c r="Z30" i="6"/>
  <c r="S30" i="6"/>
  <c r="AA30" i="6"/>
  <c r="AA19" i="6"/>
  <c r="N30" i="6"/>
  <c r="AC30" i="6"/>
  <c r="F25" i="6"/>
  <c r="V23" i="6"/>
  <c r="V5" i="6"/>
  <c r="AB25" i="6"/>
  <c r="V19" i="6"/>
  <c r="V32" i="6"/>
  <c r="AC25" i="6"/>
  <c r="V31" i="6"/>
  <c r="V25" i="6"/>
  <c r="U25" i="6"/>
  <c r="X25" i="6"/>
  <c r="K25" i="6"/>
  <c r="N25" i="6"/>
  <c r="T25" i="6"/>
  <c r="V29" i="6"/>
  <c r="AA25" i="6"/>
  <c r="V24" i="6"/>
  <c r="S25" i="6"/>
  <c r="J25" i="6"/>
  <c r="Z25" i="6"/>
  <c r="P25" i="6"/>
  <c r="AE25" i="6"/>
  <c r="V9" i="6"/>
  <c r="F29" i="6"/>
  <c r="AC9" i="6"/>
  <c r="AB9" i="6"/>
  <c r="X9" i="6"/>
  <c r="S9" i="6"/>
  <c r="F31" i="6"/>
  <c r="F23" i="6"/>
  <c r="Z9" i="6"/>
  <c r="F24" i="6"/>
  <c r="F9" i="6"/>
  <c r="J9" i="6"/>
  <c r="K9" i="6"/>
  <c r="N9" i="6"/>
  <c r="F32" i="6"/>
  <c r="P9" i="6"/>
  <c r="AE9" i="6"/>
  <c r="F19" i="6"/>
  <c r="AA9" i="6"/>
  <c r="F5" i="6"/>
  <c r="T9" i="6"/>
  <c r="U9" i="6"/>
  <c r="K14" i="6"/>
  <c r="K32" i="6"/>
  <c r="S14" i="6"/>
  <c r="X14" i="6"/>
  <c r="AB14" i="6"/>
  <c r="K19" i="6"/>
  <c r="Z14" i="6"/>
  <c r="K23" i="6"/>
  <c r="F14" i="6"/>
  <c r="AA14" i="6"/>
  <c r="K24" i="6"/>
  <c r="P14" i="6"/>
  <c r="V14" i="6"/>
  <c r="K5" i="6"/>
  <c r="N14" i="6"/>
  <c r="AE14" i="6"/>
  <c r="J14" i="6"/>
  <c r="U14" i="6"/>
  <c r="AC14" i="6"/>
  <c r="K31" i="6"/>
  <c r="K29" i="6"/>
  <c r="T14" i="6"/>
  <c r="P27" i="6"/>
  <c r="X29" i="6"/>
  <c r="U27" i="6"/>
  <c r="X19" i="6"/>
  <c r="X32" i="6"/>
  <c r="X27" i="6"/>
  <c r="K27" i="6"/>
  <c r="F27" i="6"/>
  <c r="S27" i="6"/>
  <c r="X31" i="6"/>
  <c r="AE27" i="6"/>
  <c r="AA27" i="6"/>
  <c r="Z27" i="6"/>
  <c r="V27" i="6"/>
  <c r="X24" i="6"/>
  <c r="X5" i="6"/>
  <c r="X23" i="6"/>
  <c r="J27" i="6"/>
  <c r="T27" i="6"/>
  <c r="AB27" i="6"/>
  <c r="AC27" i="6"/>
  <c r="N27" i="6"/>
  <c r="V13" i="6"/>
  <c r="Z13" i="6"/>
  <c r="AC13" i="6"/>
  <c r="P13" i="6"/>
  <c r="N13" i="6"/>
  <c r="AB13" i="6"/>
  <c r="X13" i="6"/>
  <c r="AA13" i="6"/>
  <c r="J24" i="6"/>
  <c r="S13" i="6"/>
  <c r="J19" i="6"/>
  <c r="J29" i="6"/>
  <c r="J23" i="6"/>
  <c r="J13" i="6"/>
  <c r="U13" i="6"/>
  <c r="F13" i="6"/>
  <c r="K13" i="6"/>
  <c r="T13" i="6"/>
  <c r="J5" i="6"/>
  <c r="J31" i="6"/>
  <c r="AE13" i="6"/>
  <c r="J32" i="6"/>
  <c r="T17" i="6"/>
  <c r="AA17" i="6"/>
  <c r="N5" i="6"/>
  <c r="Z17" i="6"/>
  <c r="N23" i="6"/>
  <c r="V17" i="6"/>
  <c r="X17" i="6"/>
  <c r="N24" i="6"/>
  <c r="K17" i="6"/>
  <c r="S17" i="6"/>
  <c r="P17" i="6"/>
  <c r="J17" i="6"/>
  <c r="F17" i="6"/>
  <c r="U17" i="6"/>
  <c r="N19" i="6"/>
  <c r="AE17" i="6"/>
  <c r="N32" i="6"/>
  <c r="N17" i="6"/>
  <c r="N29" i="6"/>
  <c r="AB17" i="6"/>
  <c r="N31" i="6"/>
  <c r="AC17" i="6"/>
  <c r="K16" i="6"/>
  <c r="L22" i="6"/>
  <c r="C9" i="6"/>
  <c r="E30" i="6"/>
  <c r="Q30" i="6"/>
  <c r="R9" i="6"/>
  <c r="J10" i="6"/>
  <c r="P18" i="10"/>
  <c r="P44" i="10"/>
  <c r="Q44" i="10"/>
  <c r="Q36" i="10"/>
  <c r="P36" i="10"/>
  <c r="P29" i="10"/>
  <c r="Q29" i="10"/>
  <c r="P27" i="10"/>
  <c r="P46" i="10"/>
  <c r="P14" i="10"/>
  <c r="P11" i="10"/>
  <c r="P30" i="10"/>
  <c r="Q30" i="10"/>
  <c r="P9" i="10"/>
  <c r="P24" i="10"/>
  <c r="Q24" i="10"/>
  <c r="P21" i="10"/>
  <c r="Q21" i="10"/>
  <c r="P47" i="10"/>
  <c r="P10" i="10"/>
  <c r="P39" i="10"/>
  <c r="P45" i="10"/>
  <c r="Q45" i="10"/>
  <c r="Q20" i="10"/>
  <c r="P20" i="10"/>
  <c r="P22" i="10"/>
  <c r="Q22" i="10"/>
  <c r="P15" i="10"/>
  <c r="Q15" i="10"/>
  <c r="P26" i="10"/>
  <c r="P25" i="10"/>
  <c r="P35" i="10"/>
  <c r="Q28" i="10"/>
  <c r="P28" i="10"/>
  <c r="P37" i="10"/>
  <c r="Q37" i="10"/>
  <c r="Q16" i="10"/>
  <c r="P16" i="10"/>
  <c r="P13" i="10"/>
  <c r="Q13" i="10"/>
  <c r="P31" i="10"/>
  <c r="P38" i="10"/>
  <c r="Q48" i="10"/>
  <c r="P48" i="10"/>
  <c r="Q12" i="10"/>
  <c r="P12" i="10"/>
  <c r="P42" i="10"/>
  <c r="Q42" i="10"/>
  <c r="P41" i="10"/>
  <c r="P34" i="10"/>
  <c r="P43" i="10"/>
  <c r="P17" i="10"/>
  <c r="P33" i="10"/>
  <c r="P23" i="10"/>
  <c r="P32" i="10"/>
  <c r="Q32" i="10"/>
  <c r="P40" i="10"/>
  <c r="Q40" i="10"/>
  <c r="P19" i="10"/>
  <c r="L29" i="6"/>
  <c r="X20" i="6"/>
  <c r="AB20" i="6"/>
  <c r="P27" i="9"/>
  <c r="P46" i="8"/>
  <c r="B23" i="11"/>
  <c r="B9" i="11"/>
  <c r="B20" i="11"/>
  <c r="B28" i="11"/>
  <c r="Y28" i="11" s="1"/>
  <c r="B13" i="11"/>
  <c r="J13" i="11" s="1"/>
  <c r="B31" i="11"/>
  <c r="B34" i="11"/>
  <c r="B21" i="11"/>
  <c r="B17" i="11"/>
  <c r="B29" i="11"/>
  <c r="Z29" i="11" s="1"/>
  <c r="B14" i="11"/>
  <c r="B32" i="11"/>
  <c r="AC32" i="11" s="1"/>
  <c r="A1" i="11"/>
  <c r="B5" i="11"/>
  <c r="B15" i="11"/>
  <c r="B26" i="11"/>
  <c r="B24" i="11"/>
  <c r="S20" i="6"/>
  <c r="AA20" i="6"/>
  <c r="AA8" i="6"/>
  <c r="Q9" i="6"/>
  <c r="H7" i="6"/>
  <c r="AB28" i="6"/>
  <c r="Y17" i="6"/>
  <c r="K8" i="6"/>
  <c r="Q13" i="6"/>
  <c r="T20" i="6"/>
  <c r="F20" i="6"/>
  <c r="K20" i="6"/>
  <c r="AC16" i="6"/>
  <c r="Y9" i="6"/>
  <c r="AC28" i="6"/>
  <c r="Y19" i="6"/>
  <c r="AB18" i="6"/>
  <c r="P24" i="4"/>
  <c r="AB15" i="6"/>
  <c r="P22" i="5"/>
  <c r="I14" i="6"/>
  <c r="I5" i="6"/>
  <c r="G25" i="6"/>
  <c r="R27" i="6"/>
  <c r="I22" i="6"/>
  <c r="Z10" i="6"/>
  <c r="P27" i="3"/>
  <c r="X10" i="6"/>
  <c r="P41" i="3"/>
  <c r="P16" i="3"/>
  <c r="P48" i="2"/>
  <c r="P16" i="5"/>
  <c r="P29" i="2"/>
  <c r="P47" i="2"/>
  <c r="L23" i="6"/>
  <c r="L32" i="6"/>
  <c r="P15" i="6"/>
  <c r="G13" i="6"/>
  <c r="G10" i="6"/>
  <c r="P19" i="4"/>
  <c r="P42" i="8"/>
  <c r="P12" i="8"/>
  <c r="AF27" i="6"/>
  <c r="G34" i="6"/>
  <c r="P21" i="8"/>
  <c r="P25" i="9"/>
  <c r="P23" i="5"/>
  <c r="P10" i="8"/>
  <c r="P42" i="4"/>
  <c r="P24" i="8"/>
  <c r="AA15" i="6"/>
  <c r="X15" i="6"/>
  <c r="P32" i="8"/>
  <c r="L30" i="6"/>
  <c r="L27" i="6"/>
  <c r="N15" i="6"/>
  <c r="P37" i="4"/>
  <c r="F15" i="6"/>
  <c r="L19" i="6"/>
  <c r="V15" i="6"/>
  <c r="H15" i="6"/>
  <c r="P47" i="8"/>
  <c r="F8" i="6"/>
  <c r="P34" i="3"/>
  <c r="U18" i="6"/>
  <c r="J20" i="6"/>
  <c r="V20" i="6"/>
  <c r="Q25" i="6"/>
  <c r="I20" i="6"/>
  <c r="Q5" i="6"/>
  <c r="I25" i="6"/>
  <c r="AE11" i="6"/>
  <c r="Q35" i="6"/>
  <c r="AB7" i="6"/>
  <c r="Y22" i="6"/>
  <c r="Y14" i="6"/>
  <c r="E35" i="6"/>
  <c r="L31" i="6"/>
  <c r="AE15" i="6"/>
  <c r="E28" i="6"/>
  <c r="Q34" i="6"/>
  <c r="Z20" i="6"/>
  <c r="AC20" i="6"/>
  <c r="U20" i="6"/>
  <c r="P24" i="5"/>
  <c r="P38" i="9"/>
  <c r="Q11" i="6"/>
  <c r="P23" i="4"/>
  <c r="Y25" i="6"/>
  <c r="D32" i="6"/>
  <c r="K28" i="6"/>
  <c r="Y34" i="6"/>
  <c r="Y31" i="6"/>
  <c r="AC15" i="6"/>
  <c r="P28" i="5"/>
  <c r="P33" i="5"/>
  <c r="P21" i="3"/>
  <c r="P43" i="3"/>
  <c r="P17" i="8"/>
  <c r="E7" i="6"/>
  <c r="I8" i="6"/>
  <c r="B18" i="11"/>
  <c r="B19" i="11"/>
  <c r="B7" i="11"/>
  <c r="B6" i="11"/>
  <c r="B16" i="11"/>
  <c r="B12" i="11"/>
  <c r="B33" i="11"/>
  <c r="B10" i="11"/>
  <c r="P15" i="8"/>
  <c r="H18" i="6"/>
  <c r="Q22" i="6"/>
  <c r="Q29" i="6"/>
  <c r="AE20" i="6"/>
  <c r="Q19" i="6"/>
  <c r="Q14" i="6"/>
  <c r="P20" i="6"/>
  <c r="O20" i="6"/>
  <c r="L20" i="6"/>
  <c r="Q20" i="6"/>
  <c r="Q21" i="3"/>
  <c r="Y5" i="6"/>
  <c r="U28" i="6"/>
  <c r="L24" i="6"/>
  <c r="Q24" i="6"/>
  <c r="U15" i="6"/>
  <c r="Y30" i="6"/>
  <c r="X28" i="6"/>
  <c r="Q27" i="6"/>
  <c r="H23" i="6"/>
  <c r="AC35" i="6"/>
  <c r="U16" i="6"/>
  <c r="P21" i="4"/>
  <c r="P31" i="2"/>
  <c r="F28" i="6"/>
  <c r="J15" i="6"/>
  <c r="J28" i="6"/>
  <c r="L13" i="6"/>
  <c r="V28" i="6"/>
  <c r="Y29" i="6"/>
  <c r="L28" i="6"/>
  <c r="N28" i="6"/>
  <c r="T28" i="6"/>
  <c r="L14" i="6"/>
  <c r="Y32" i="6"/>
  <c r="L25" i="6"/>
  <c r="K15" i="6"/>
  <c r="L15" i="6"/>
  <c r="P10" i="9"/>
  <c r="Y23" i="6"/>
  <c r="P29" i="9"/>
  <c r="P40" i="3"/>
  <c r="S15" i="6"/>
  <c r="C8" i="6"/>
  <c r="O8" i="6"/>
  <c r="B8" i="11"/>
  <c r="B22" i="11"/>
  <c r="B27" i="11"/>
  <c r="B25" i="11"/>
  <c r="B11" i="11"/>
  <c r="B35" i="11"/>
  <c r="B30" i="11"/>
  <c r="O9" i="6"/>
  <c r="J18" i="6"/>
  <c r="N20" i="6"/>
  <c r="Q17" i="6"/>
  <c r="Y20" i="6"/>
  <c r="Q28" i="6"/>
  <c r="Q31" i="6"/>
  <c r="Q32" i="6"/>
  <c r="Q23" i="6"/>
  <c r="Q15" i="6"/>
  <c r="L5" i="6"/>
  <c r="U7" i="6"/>
  <c r="Y24" i="6"/>
  <c r="AA28" i="6"/>
  <c r="Y27" i="6"/>
  <c r="G28" i="6"/>
  <c r="AC11" i="6"/>
  <c r="AF34" i="6"/>
  <c r="AF35" i="6"/>
  <c r="P39" i="4"/>
  <c r="V7" i="6"/>
  <c r="C15" i="6"/>
  <c r="L9" i="6"/>
  <c r="Y13" i="6"/>
  <c r="P13" i="2"/>
  <c r="P31" i="8"/>
  <c r="P48" i="8"/>
  <c r="P23" i="3"/>
  <c r="P19" i="3"/>
  <c r="P20" i="2"/>
  <c r="P43" i="9"/>
  <c r="P46" i="9"/>
  <c r="P11" i="9"/>
  <c r="P41" i="9"/>
  <c r="P29" i="3"/>
  <c r="P28" i="8"/>
  <c r="Q26" i="6"/>
  <c r="P43" i="4"/>
  <c r="P14" i="4"/>
  <c r="P12" i="4"/>
  <c r="P11" i="8"/>
  <c r="P44" i="9"/>
  <c r="P28" i="6"/>
  <c r="Y28" i="6"/>
  <c r="L17" i="6"/>
  <c r="P38" i="8"/>
  <c r="P42" i="5"/>
  <c r="P38" i="5"/>
  <c r="P11" i="4"/>
  <c r="P22" i="8"/>
  <c r="L34" i="6"/>
  <c r="P9" i="9"/>
  <c r="P24" i="3"/>
  <c r="P17" i="3"/>
  <c r="P20" i="4"/>
  <c r="P28" i="9"/>
  <c r="P31" i="9"/>
  <c r="P23" i="8"/>
  <c r="P9" i="8"/>
  <c r="Y15" i="6"/>
  <c r="T15" i="6"/>
  <c r="Z15" i="6"/>
  <c r="AE28" i="6"/>
  <c r="S28" i="6"/>
  <c r="E17" i="6"/>
  <c r="D8" i="6"/>
  <c r="M8" i="6"/>
  <c r="H8" i="6"/>
  <c r="O19" i="6"/>
  <c r="X18" i="6"/>
  <c r="D30" i="6"/>
  <c r="O30" i="6"/>
  <c r="H27" i="6"/>
  <c r="J11" i="6"/>
  <c r="D11" i="6"/>
  <c r="N35" i="6"/>
  <c r="R35" i="6"/>
  <c r="AA35" i="6"/>
  <c r="M7" i="6"/>
  <c r="K7" i="6"/>
  <c r="T6" i="6"/>
  <c r="D23" i="6"/>
  <c r="P18" i="8"/>
  <c r="N8" i="6"/>
  <c r="E25" i="6"/>
  <c r="E21" i="6"/>
  <c r="X8" i="6"/>
  <c r="Z18" i="6"/>
  <c r="AE18" i="6"/>
  <c r="T18" i="6"/>
  <c r="P33" i="3"/>
  <c r="AA7" i="6"/>
  <c r="P25" i="3"/>
  <c r="H34" i="6"/>
  <c r="K11" i="6"/>
  <c r="J35" i="6"/>
  <c r="X35" i="6"/>
  <c r="F16" i="6"/>
  <c r="P13" i="4"/>
  <c r="P15" i="9"/>
  <c r="P15" i="4"/>
  <c r="L16" i="6"/>
  <c r="O16" i="6"/>
  <c r="M28" i="6"/>
  <c r="M13" i="6"/>
  <c r="AE16" i="6"/>
  <c r="Q16" i="6"/>
  <c r="M23" i="6"/>
  <c r="X16" i="6"/>
  <c r="M19" i="6"/>
  <c r="J16" i="6"/>
  <c r="S16" i="6"/>
  <c r="M20" i="6"/>
  <c r="AF11" i="6"/>
  <c r="E11" i="6"/>
  <c r="U11" i="6"/>
  <c r="H14" i="6"/>
  <c r="H31" i="6"/>
  <c r="O11" i="6"/>
  <c r="H25" i="6"/>
  <c r="F11" i="6"/>
  <c r="Z11" i="6"/>
  <c r="H22" i="6"/>
  <c r="H10" i="6"/>
  <c r="H11" i="6"/>
  <c r="T11" i="6"/>
  <c r="H19" i="6"/>
  <c r="P11" i="6"/>
  <c r="H32" i="6"/>
  <c r="R11" i="6"/>
  <c r="H13" i="6"/>
  <c r="H29" i="6"/>
  <c r="H17" i="6"/>
  <c r="H24" i="6"/>
  <c r="Q45" i="3"/>
  <c r="P45" i="3"/>
  <c r="D25" i="6"/>
  <c r="D9" i="6"/>
  <c r="D22" i="6"/>
  <c r="T7" i="6"/>
  <c r="P7" i="6"/>
  <c r="AC7" i="6"/>
  <c r="AE7" i="6"/>
  <c r="D27" i="6"/>
  <c r="D24" i="6"/>
  <c r="D12" i="6"/>
  <c r="O7" i="6"/>
  <c r="D13" i="6"/>
  <c r="D14" i="6"/>
  <c r="D29" i="6"/>
  <c r="D34" i="6"/>
  <c r="F7" i="6"/>
  <c r="S7" i="6"/>
  <c r="L7" i="6"/>
  <c r="D31" i="6"/>
  <c r="D15" i="6"/>
  <c r="AF7" i="6"/>
  <c r="Q7" i="6"/>
  <c r="C45" i="6" s="1"/>
  <c r="J45" i="6" s="1"/>
  <c r="E34" i="6"/>
  <c r="Z8" i="6"/>
  <c r="P8" i="6"/>
  <c r="E31" i="6"/>
  <c r="Y8" i="6"/>
  <c r="U8" i="6"/>
  <c r="L8" i="6"/>
  <c r="E15" i="6"/>
  <c r="N18" i="6"/>
  <c r="P18" i="6"/>
  <c r="O23" i="6"/>
  <c r="Q18" i="6"/>
  <c r="M18" i="6"/>
  <c r="H20" i="6"/>
  <c r="E5" i="6"/>
  <c r="O5" i="6"/>
  <c r="E24" i="6"/>
  <c r="M24" i="6"/>
  <c r="X7" i="6"/>
  <c r="S11" i="6"/>
  <c r="N11" i="6"/>
  <c r="AB11" i="6"/>
  <c r="Y11" i="6"/>
  <c r="AA11" i="6"/>
  <c r="S35" i="6"/>
  <c r="AF9" i="6"/>
  <c r="AF31" i="6"/>
  <c r="Y35" i="6"/>
  <c r="M6" i="6"/>
  <c r="M32" i="6"/>
  <c r="G16" i="6"/>
  <c r="Y7" i="6"/>
  <c r="N7" i="6"/>
  <c r="L6" i="6"/>
  <c r="D28" i="6"/>
  <c r="P18" i="2"/>
  <c r="C22" i="6"/>
  <c r="D6" i="6"/>
  <c r="C27" i="6"/>
  <c r="AC6" i="6"/>
  <c r="C31" i="6"/>
  <c r="H35" i="6"/>
  <c r="L35" i="6"/>
  <c r="U35" i="6"/>
  <c r="AF23" i="6"/>
  <c r="V35" i="6"/>
  <c r="AF25" i="6"/>
  <c r="AF14" i="6"/>
  <c r="AF29" i="6"/>
  <c r="AE35" i="6"/>
  <c r="F35" i="6"/>
  <c r="AF30" i="6"/>
  <c r="AF15" i="6"/>
  <c r="AB35" i="6"/>
  <c r="M35" i="6"/>
  <c r="AF28" i="6"/>
  <c r="D35" i="6"/>
  <c r="AF32" i="6"/>
  <c r="AF17" i="6"/>
  <c r="Z35" i="6"/>
  <c r="AF22" i="6"/>
  <c r="AF24" i="6"/>
  <c r="Q26" i="8"/>
  <c r="P26" i="8"/>
  <c r="O27" i="6"/>
  <c r="D18" i="6"/>
  <c r="L18" i="6"/>
  <c r="AF18" i="6"/>
  <c r="S18" i="6"/>
  <c r="O31" i="6"/>
  <c r="O14" i="6"/>
  <c r="F18" i="6"/>
  <c r="O22" i="6"/>
  <c r="O17" i="6"/>
  <c r="AA18" i="6"/>
  <c r="V18" i="6"/>
  <c r="E18" i="6"/>
  <c r="Y18" i="6"/>
  <c r="K18" i="6"/>
  <c r="AC18" i="6"/>
  <c r="O28" i="6"/>
  <c r="O34" i="6"/>
  <c r="O29" i="6"/>
  <c r="Q11" i="5"/>
  <c r="P11" i="5"/>
  <c r="AF8" i="6"/>
  <c r="G8" i="6"/>
  <c r="Q8" i="6"/>
  <c r="E23" i="6"/>
  <c r="AC8" i="6"/>
  <c r="E19" i="6"/>
  <c r="J8" i="6"/>
  <c r="E14" i="6"/>
  <c r="E29" i="6"/>
  <c r="E13" i="6"/>
  <c r="S8" i="6"/>
  <c r="E27" i="6"/>
  <c r="E20" i="6"/>
  <c r="E22" i="6"/>
  <c r="AE8" i="6"/>
  <c r="E9" i="6"/>
  <c r="E32" i="6"/>
  <c r="V8" i="6"/>
  <c r="AB8" i="6"/>
  <c r="T8" i="6"/>
  <c r="E8" i="6"/>
  <c r="P48" i="3"/>
  <c r="P10" i="3"/>
  <c r="O13" i="6"/>
  <c r="O32" i="6"/>
  <c r="O18" i="6"/>
  <c r="O15" i="6"/>
  <c r="O25" i="6"/>
  <c r="D20" i="6"/>
  <c r="B46" i="6" s="1"/>
  <c r="E46" i="6" s="1"/>
  <c r="AF20" i="6"/>
  <c r="AF5" i="6"/>
  <c r="D5" i="6"/>
  <c r="H5" i="6"/>
  <c r="H30" i="6"/>
  <c r="E10" i="6"/>
  <c r="H9" i="6"/>
  <c r="V11" i="6"/>
  <c r="H28" i="6"/>
  <c r="X11" i="6"/>
  <c r="L11" i="6"/>
  <c r="AF13" i="6"/>
  <c r="K35" i="6"/>
  <c r="AF19" i="6"/>
  <c r="O35" i="6"/>
  <c r="T35" i="6"/>
  <c r="M29" i="6"/>
  <c r="M31" i="6"/>
  <c r="Z7" i="6"/>
  <c r="J7" i="6"/>
  <c r="P47" i="4"/>
  <c r="D17" i="6"/>
  <c r="D19" i="6"/>
  <c r="P14" i="5"/>
  <c r="P13" i="5"/>
  <c r="P23" i="9"/>
  <c r="P10" i="5"/>
  <c r="P13" i="3"/>
  <c r="P31" i="5"/>
  <c r="M33" i="6"/>
  <c r="P40" i="8"/>
  <c r="P41" i="4"/>
  <c r="P41" i="8"/>
  <c r="P38" i="3"/>
  <c r="P10" i="2"/>
  <c r="P41" i="2"/>
  <c r="P24" i="9"/>
  <c r="P32" i="4"/>
  <c r="P32" i="5"/>
  <c r="P28" i="4"/>
  <c r="P28" i="3"/>
  <c r="P19" i="8"/>
  <c r="P18" i="4"/>
  <c r="P36" i="9"/>
  <c r="P34" i="8"/>
  <c r="P30" i="8"/>
  <c r="P22" i="9"/>
  <c r="P20" i="9"/>
  <c r="P17" i="4"/>
  <c r="P35" i="9"/>
  <c r="I35" i="6"/>
  <c r="AF10" i="6"/>
  <c r="AE12" i="6"/>
  <c r="I13" i="6"/>
  <c r="U12" i="6"/>
  <c r="I24" i="6"/>
  <c r="AB33" i="6"/>
  <c r="G30" i="6"/>
  <c r="AD30" i="6"/>
  <c r="G27" i="6"/>
  <c r="S10" i="6"/>
  <c r="N10" i="6"/>
  <c r="AB10" i="6"/>
  <c r="P10" i="6"/>
  <c r="T10" i="6"/>
  <c r="I11" i="6"/>
  <c r="AD35" i="6"/>
  <c r="P16" i="4"/>
  <c r="P46" i="3"/>
  <c r="Z12" i="6"/>
  <c r="AC12" i="6"/>
  <c r="E12" i="6"/>
  <c r="P36" i="8"/>
  <c r="P45" i="9"/>
  <c r="G6" i="6"/>
  <c r="D10" i="6"/>
  <c r="G7" i="6"/>
  <c r="U10" i="6"/>
  <c r="AA10" i="6"/>
  <c r="G20" i="6"/>
  <c r="I9" i="6"/>
  <c r="I21" i="6"/>
  <c r="P12" i="6"/>
  <c r="R12" i="6"/>
  <c r="L12" i="6"/>
  <c r="AE10" i="6"/>
  <c r="G17" i="6"/>
  <c r="G29" i="6"/>
  <c r="G19" i="6"/>
  <c r="G31" i="6"/>
  <c r="G32" i="6"/>
  <c r="V10" i="6"/>
  <c r="G23" i="6"/>
  <c r="L10" i="6"/>
  <c r="Q10" i="6"/>
  <c r="G11" i="6"/>
  <c r="G35" i="6"/>
  <c r="AD16" i="6"/>
  <c r="P24" i="2"/>
  <c r="P9" i="2"/>
  <c r="P34" i="5"/>
  <c r="P19" i="2"/>
  <c r="P45" i="4"/>
  <c r="W8" i="6"/>
  <c r="G18" i="6"/>
  <c r="P44" i="3"/>
  <c r="G5" i="6"/>
  <c r="N12" i="6"/>
  <c r="I17" i="6"/>
  <c r="K12" i="6"/>
  <c r="AB12" i="6"/>
  <c r="T12" i="6"/>
  <c r="G12" i="6"/>
  <c r="G24" i="6"/>
  <c r="G22" i="6"/>
  <c r="G9" i="6"/>
  <c r="F10" i="6"/>
  <c r="G14" i="6"/>
  <c r="AC10" i="6"/>
  <c r="K10" i="6"/>
  <c r="Y10" i="6"/>
  <c r="O10" i="6"/>
  <c r="I10" i="6"/>
  <c r="G15" i="6"/>
  <c r="R7" i="6"/>
  <c r="P28" i="2"/>
  <c r="P41" i="5"/>
  <c r="P42" i="2"/>
  <c r="P21" i="2"/>
  <c r="P38" i="2"/>
  <c r="P23" i="2"/>
  <c r="P45" i="8"/>
  <c r="AD7" i="6"/>
  <c r="D33" i="6"/>
  <c r="AF33" i="6"/>
  <c r="G33" i="6"/>
  <c r="U33" i="6"/>
  <c r="AD12" i="6"/>
  <c r="O33" i="6"/>
  <c r="AD18" i="6"/>
  <c r="AD9" i="6"/>
  <c r="AD20" i="6"/>
  <c r="AD8" i="6"/>
  <c r="Q17" i="2"/>
  <c r="P17" i="2"/>
  <c r="Q44" i="2"/>
  <c r="P44" i="2"/>
  <c r="E26" i="6"/>
  <c r="Q33" i="6"/>
  <c r="X33" i="6"/>
  <c r="AD10" i="6"/>
  <c r="W16" i="6"/>
  <c r="P26" i="2"/>
  <c r="P12" i="2"/>
  <c r="P33" i="8"/>
  <c r="AD24" i="6"/>
  <c r="AA33" i="6"/>
  <c r="P29" i="8"/>
  <c r="AD11" i="6"/>
  <c r="P46" i="2"/>
  <c r="P30" i="4"/>
  <c r="P19" i="5"/>
  <c r="P32" i="9"/>
  <c r="Q22" i="4"/>
  <c r="P22" i="4"/>
  <c r="P14" i="3"/>
  <c r="P9" i="4"/>
  <c r="P40" i="9"/>
  <c r="Q43" i="8"/>
  <c r="P43" i="8"/>
  <c r="P42" i="9"/>
  <c r="P39" i="3"/>
  <c r="P35" i="3"/>
  <c r="P26" i="4"/>
  <c r="Q27" i="4"/>
  <c r="P27" i="4"/>
  <c r="P25" i="8"/>
  <c r="P27" i="8"/>
  <c r="P44" i="8"/>
  <c r="P37" i="8"/>
  <c r="P9" i="3"/>
  <c r="P10" i="4"/>
  <c r="P14" i="8"/>
  <c r="P48" i="4"/>
  <c r="P29" i="4"/>
  <c r="M16" i="6"/>
  <c r="E16" i="6"/>
  <c r="H16" i="6"/>
  <c r="AF16" i="6"/>
  <c r="D16" i="6"/>
  <c r="Y16" i="6"/>
  <c r="M25" i="6"/>
  <c r="P16" i="6"/>
  <c r="Z16" i="6"/>
  <c r="M17" i="6"/>
  <c r="M9" i="6"/>
  <c r="M22" i="6"/>
  <c r="M10" i="6"/>
  <c r="M27" i="6"/>
  <c r="M30" i="6"/>
  <c r="I16" i="6"/>
  <c r="AA16" i="6"/>
  <c r="T16" i="6"/>
  <c r="M15" i="6"/>
  <c r="AB16" i="6"/>
  <c r="M21" i="6"/>
  <c r="V16" i="6"/>
  <c r="M14" i="6"/>
  <c r="C16" i="6"/>
  <c r="N16" i="6"/>
  <c r="M34" i="6"/>
  <c r="M11" i="6"/>
  <c r="M5" i="6"/>
  <c r="Q16" i="8"/>
  <c r="P16" i="8"/>
  <c r="Q25" i="4"/>
  <c r="P25" i="4"/>
  <c r="P12" i="9"/>
  <c r="P18" i="9"/>
  <c r="Q22" i="2"/>
  <c r="P22" i="2"/>
  <c r="Q15" i="2"/>
  <c r="P15" i="2"/>
  <c r="W13" i="6"/>
  <c r="W25" i="6"/>
  <c r="W27" i="6"/>
  <c r="W30" i="6"/>
  <c r="D26" i="6"/>
  <c r="AF26" i="6"/>
  <c r="O26" i="6"/>
  <c r="P26" i="3"/>
  <c r="P35" i="8"/>
  <c r="P15" i="5"/>
  <c r="P32" i="3"/>
  <c r="Q31" i="4"/>
  <c r="P31" i="4"/>
  <c r="Q44" i="4"/>
  <c r="P44" i="4"/>
  <c r="Q35" i="4"/>
  <c r="P35" i="4"/>
  <c r="P38" i="4"/>
  <c r="P36" i="4"/>
  <c r="P13" i="8"/>
  <c r="P40" i="5"/>
  <c r="P19" i="9"/>
  <c r="Q40" i="4"/>
  <c r="P40" i="4"/>
  <c r="P36" i="3"/>
  <c r="P16" i="9"/>
  <c r="P17" i="5"/>
  <c r="P13" i="9"/>
  <c r="E33" i="6"/>
  <c r="P39" i="8"/>
  <c r="AD5" i="6"/>
  <c r="I26" i="6"/>
  <c r="AD27" i="6"/>
  <c r="H33" i="6"/>
  <c r="P33" i="4"/>
  <c r="P48" i="5"/>
  <c r="P12" i="5"/>
  <c r="P33" i="2"/>
  <c r="P34" i="2"/>
  <c r="F26" i="6"/>
  <c r="P18" i="5"/>
  <c r="P26" i="5"/>
  <c r="P37" i="3"/>
  <c r="C26" i="6"/>
  <c r="C25" i="6"/>
  <c r="C13" i="6"/>
  <c r="AE6" i="6"/>
  <c r="P6" i="6"/>
  <c r="C11" i="6"/>
  <c r="C24" i="6"/>
  <c r="Q6" i="6"/>
  <c r="C28" i="6"/>
  <c r="C32" i="6"/>
  <c r="Z6" i="6"/>
  <c r="J6" i="6"/>
  <c r="AD6" i="6"/>
  <c r="C17" i="6"/>
  <c r="X6" i="6"/>
  <c r="AA6" i="6"/>
  <c r="Q35" i="2"/>
  <c r="P35" i="2"/>
  <c r="P20" i="8"/>
  <c r="P20" i="3"/>
  <c r="P12" i="3"/>
  <c r="P26" i="9"/>
  <c r="P21" i="9"/>
  <c r="P31" i="3"/>
  <c r="P43" i="5"/>
  <c r="P39" i="9"/>
  <c r="P17" i="9"/>
  <c r="P16" i="2"/>
  <c r="P30" i="3"/>
  <c r="P15" i="3"/>
  <c r="P25" i="5"/>
  <c r="P47" i="5"/>
  <c r="P9" i="5"/>
  <c r="P30" i="9"/>
  <c r="P33" i="9"/>
  <c r="P47" i="9"/>
  <c r="P48" i="9"/>
  <c r="P14" i="9"/>
  <c r="P18" i="3"/>
  <c r="P36" i="5"/>
  <c r="P39" i="2"/>
  <c r="P21" i="5"/>
  <c r="P37" i="5"/>
  <c r="P29" i="5"/>
  <c r="P44" i="5"/>
  <c r="P45" i="5"/>
  <c r="P32" i="2"/>
  <c r="P30" i="2"/>
  <c r="P27" i="5"/>
  <c r="P11" i="2"/>
  <c r="P37" i="9"/>
  <c r="P11" i="3"/>
  <c r="P39" i="5"/>
  <c r="P30" i="5"/>
  <c r="P34" i="9"/>
  <c r="P42" i="3"/>
  <c r="P47" i="3"/>
  <c r="P22" i="3"/>
  <c r="P46" i="5"/>
  <c r="P20" i="5"/>
  <c r="P35" i="5"/>
  <c r="P14" i="2"/>
  <c r="P43" i="2"/>
  <c r="C18" i="6"/>
  <c r="O21" i="6"/>
  <c r="W20" i="6"/>
  <c r="C20" i="6"/>
  <c r="P37" i="2"/>
  <c r="S12" i="6"/>
  <c r="I29" i="6"/>
  <c r="I6" i="6"/>
  <c r="F12" i="6"/>
  <c r="X12" i="6"/>
  <c r="I7" i="6"/>
  <c r="I19" i="6"/>
  <c r="I31" i="6"/>
  <c r="M12" i="6"/>
  <c r="AA12" i="6"/>
  <c r="I12" i="6"/>
  <c r="Q12" i="6"/>
  <c r="AA26" i="6"/>
  <c r="C30" i="6"/>
  <c r="I27" i="6"/>
  <c r="G26" i="6"/>
  <c r="G21" i="6"/>
  <c r="AF6" i="6"/>
  <c r="C35" i="6"/>
  <c r="AF21" i="6"/>
  <c r="M26" i="6"/>
  <c r="P27" i="2"/>
  <c r="W7" i="6"/>
  <c r="F6" i="6"/>
  <c r="N6" i="6"/>
  <c r="B42" i="6"/>
  <c r="E42" i="6" s="1"/>
  <c r="C6" i="6"/>
  <c r="V6" i="6"/>
  <c r="P45" i="2"/>
  <c r="C33" i="6"/>
  <c r="P36" i="2"/>
  <c r="P40" i="2"/>
  <c r="W17" i="6"/>
  <c r="V26" i="6"/>
  <c r="S26" i="6"/>
  <c r="AC26" i="6"/>
  <c r="AE26" i="6"/>
  <c r="W15" i="6"/>
  <c r="W32" i="6"/>
  <c r="W23" i="6"/>
  <c r="AB26" i="6"/>
  <c r="Z26" i="6"/>
  <c r="T26" i="6"/>
  <c r="L26" i="6"/>
  <c r="J26" i="6"/>
  <c r="W19" i="6"/>
  <c r="K26" i="6"/>
  <c r="W34" i="6"/>
  <c r="W14" i="6"/>
  <c r="N26" i="6"/>
  <c r="W28" i="6"/>
  <c r="W29" i="6"/>
  <c r="W26" i="6"/>
  <c r="P26" i="6"/>
  <c r="W22" i="6"/>
  <c r="Y26" i="6"/>
  <c r="W31" i="6"/>
  <c r="E6" i="6"/>
  <c r="P25" i="2"/>
  <c r="O6" i="6"/>
  <c r="W18" i="6"/>
  <c r="I18" i="6"/>
  <c r="R20" i="6"/>
  <c r="C5" i="6"/>
  <c r="C41" i="6" s="1"/>
  <c r="J41" i="6" s="1"/>
  <c r="W5" i="6"/>
  <c r="I33" i="6"/>
  <c r="I34" i="6"/>
  <c r="W12" i="6"/>
  <c r="C12" i="6"/>
  <c r="I28" i="6"/>
  <c r="J12" i="6"/>
  <c r="V12" i="6"/>
  <c r="Y12" i="6"/>
  <c r="I32" i="6"/>
  <c r="O12" i="6"/>
  <c r="AF12" i="6"/>
  <c r="I15" i="6"/>
  <c r="H12" i="6"/>
  <c r="W24" i="6"/>
  <c r="U6" i="6"/>
  <c r="R24" i="6"/>
  <c r="U21" i="6"/>
  <c r="R30" i="6"/>
  <c r="I30" i="6"/>
  <c r="X26" i="6"/>
  <c r="W10" i="6"/>
  <c r="C10" i="6"/>
  <c r="H26" i="6"/>
  <c r="W11" i="6"/>
  <c r="H6" i="6"/>
  <c r="W35" i="6"/>
  <c r="C14" i="6"/>
  <c r="C7" i="6"/>
  <c r="C34" i="6"/>
  <c r="S6" i="6"/>
  <c r="K6" i="6"/>
  <c r="W6" i="6"/>
  <c r="AB6" i="6"/>
  <c r="Y6" i="6"/>
  <c r="C29" i="6"/>
  <c r="C23" i="6"/>
  <c r="C19" i="6"/>
  <c r="W9" i="6"/>
  <c r="R18" i="6"/>
  <c r="R8" i="6"/>
  <c r="R5" i="6"/>
  <c r="AA21" i="6"/>
  <c r="X21" i="6"/>
  <c r="R10" i="6"/>
  <c r="H21" i="6"/>
  <c r="R16" i="6"/>
  <c r="D21" i="6"/>
  <c r="R6" i="6"/>
  <c r="P46" i="4"/>
  <c r="C21" i="6"/>
  <c r="R17" i="6"/>
  <c r="R26" i="6"/>
  <c r="R21" i="6"/>
  <c r="P21" i="6"/>
  <c r="AE21" i="6"/>
  <c r="L21" i="6"/>
  <c r="R23" i="6"/>
  <c r="R25" i="6"/>
  <c r="R19" i="6"/>
  <c r="AB21" i="6"/>
  <c r="AC21" i="6"/>
  <c r="Z21" i="6"/>
  <c r="S21" i="6"/>
  <c r="R15" i="6"/>
  <c r="R28" i="6"/>
  <c r="R29" i="6"/>
  <c r="N21" i="6"/>
  <c r="AD21" i="6"/>
  <c r="R13" i="6"/>
  <c r="R31" i="6"/>
  <c r="T21" i="6"/>
  <c r="V21" i="6"/>
  <c r="R14" i="6"/>
  <c r="K21" i="6"/>
  <c r="Y21" i="6"/>
  <c r="W21" i="6"/>
  <c r="R32" i="6"/>
  <c r="R34" i="6"/>
  <c r="R22" i="6"/>
  <c r="J21" i="6"/>
  <c r="Q21" i="6"/>
  <c r="P34" i="4"/>
  <c r="F21" i="6"/>
  <c r="AD33" i="6"/>
  <c r="L33" i="6"/>
  <c r="Z33" i="6"/>
  <c r="W33" i="6"/>
  <c r="AC33" i="6"/>
  <c r="AD32" i="6"/>
  <c r="AD13" i="6"/>
  <c r="AD25" i="6"/>
  <c r="AD19" i="6"/>
  <c r="AD26" i="6"/>
  <c r="J33" i="6"/>
  <c r="N33" i="6"/>
  <c r="S33" i="6"/>
  <c r="AD34" i="6"/>
  <c r="Y33" i="6"/>
  <c r="AE33" i="6"/>
  <c r="AD15" i="6"/>
  <c r="AD29" i="6"/>
  <c r="K33" i="6"/>
  <c r="AD28" i="6"/>
  <c r="P33" i="6"/>
  <c r="AD14" i="6"/>
  <c r="AD17" i="6"/>
  <c r="T33" i="6"/>
  <c r="V33" i="6"/>
  <c r="R33" i="6"/>
  <c r="AD23" i="6"/>
  <c r="F33" i="6"/>
  <c r="AD31" i="6"/>
  <c r="AD22" i="6"/>
  <c r="N24" i="11" l="1"/>
  <c r="N16" i="11"/>
  <c r="AF17" i="11"/>
  <c r="X5" i="11"/>
  <c r="AB5" i="11"/>
  <c r="I5" i="11"/>
  <c r="J17" i="11"/>
  <c r="F31" i="11"/>
  <c r="AB31" i="11"/>
  <c r="F29" i="11"/>
  <c r="AB9" i="11"/>
  <c r="F5" i="11"/>
  <c r="U29" i="11"/>
  <c r="F9" i="11"/>
  <c r="R31" i="11"/>
  <c r="V29" i="11"/>
  <c r="AE5" i="11"/>
  <c r="Y26" i="11"/>
  <c r="Y21" i="11"/>
  <c r="Q15" i="11"/>
  <c r="AC21" i="11"/>
  <c r="Z32" i="11"/>
  <c r="AC29" i="11"/>
  <c r="R9" i="11"/>
  <c r="AC31" i="11"/>
  <c r="AB17" i="11"/>
  <c r="R35" i="11"/>
  <c r="AB21" i="11"/>
  <c r="R28" i="11"/>
  <c r="J26" i="11"/>
  <c r="T13" i="11"/>
  <c r="Z24" i="11"/>
  <c r="U23" i="11"/>
  <c r="T23" i="11"/>
  <c r="W9" i="11"/>
  <c r="Z13" i="11"/>
  <c r="T24" i="11"/>
  <c r="Q23" i="11"/>
  <c r="D17" i="11"/>
  <c r="N31" i="11"/>
  <c r="Z17" i="11"/>
  <c r="R26" i="11"/>
  <c r="Y17" i="11"/>
  <c r="AD32" i="11"/>
  <c r="Y34" i="11"/>
  <c r="AB28" i="11"/>
  <c r="AA21" i="11"/>
  <c r="AC26" i="11"/>
  <c r="R32" i="11"/>
  <c r="W32" i="11"/>
  <c r="Y5" i="11"/>
  <c r="J21" i="11"/>
  <c r="R21" i="11"/>
  <c r="Z28" i="11"/>
  <c r="R29" i="11"/>
  <c r="K28" i="11"/>
  <c r="U26" i="11"/>
  <c r="AB26" i="11"/>
  <c r="AB32" i="11"/>
  <c r="Y32" i="11"/>
  <c r="W31" i="11"/>
  <c r="W5" i="11"/>
  <c r="W21" i="11"/>
  <c r="Z21" i="11"/>
  <c r="W28" i="11"/>
  <c r="AC18" i="11"/>
  <c r="W26" i="11"/>
  <c r="K31" i="11"/>
  <c r="F21" i="11"/>
  <c r="AC28" i="11"/>
  <c r="S21" i="11"/>
  <c r="O28" i="11"/>
  <c r="U28" i="11"/>
  <c r="J28" i="11"/>
  <c r="T29" i="11"/>
  <c r="N26" i="11"/>
  <c r="N9" i="11"/>
  <c r="W13" i="11"/>
  <c r="F24" i="11"/>
  <c r="N23" i="11"/>
  <c r="Y22" i="11"/>
  <c r="N28" i="11"/>
  <c r="T17" i="11"/>
  <c r="U13" i="11"/>
  <c r="AE24" i="11"/>
  <c r="J24" i="11"/>
  <c r="N32" i="11"/>
  <c r="R23" i="11"/>
  <c r="AB23" i="11"/>
  <c r="W17" i="11"/>
  <c r="L29" i="11"/>
  <c r="S18" i="11"/>
  <c r="S26" i="11"/>
  <c r="L9" i="11"/>
  <c r="J9" i="11"/>
  <c r="AE13" i="11"/>
  <c r="AC13" i="11"/>
  <c r="K14" i="11"/>
  <c r="U24" i="11"/>
  <c r="Y24" i="11"/>
  <c r="U32" i="11"/>
  <c r="AC23" i="11"/>
  <c r="Z23" i="11"/>
  <c r="Y35" i="11"/>
  <c r="T21" i="11"/>
  <c r="T28" i="11"/>
  <c r="F17" i="11"/>
  <c r="R17" i="11"/>
  <c r="N17" i="11"/>
  <c r="E17" i="11"/>
  <c r="J34" i="11"/>
  <c r="T26" i="11"/>
  <c r="N13" i="11"/>
  <c r="Y13" i="11"/>
  <c r="R13" i="11"/>
  <c r="AC24" i="11"/>
  <c r="W24" i="11"/>
  <c r="R24" i="11"/>
  <c r="O32" i="11"/>
  <c r="J32" i="11"/>
  <c r="T32" i="11"/>
  <c r="Y23" i="11"/>
  <c r="J23" i="11"/>
  <c r="W23" i="11"/>
  <c r="AC22" i="11"/>
  <c r="U5" i="11"/>
  <c r="U21" i="11"/>
  <c r="N21" i="11"/>
  <c r="U17" i="11"/>
  <c r="AC17" i="11"/>
  <c r="J5" i="11"/>
  <c r="W29" i="11"/>
  <c r="F13" i="11"/>
  <c r="K17" i="11"/>
  <c r="Z14" i="11"/>
  <c r="K5" i="11"/>
  <c r="K32" i="11"/>
  <c r="K24" i="11"/>
  <c r="L14" i="11"/>
  <c r="AB14" i="11"/>
  <c r="Q14" i="11"/>
  <c r="N14" i="11"/>
  <c r="K13" i="11"/>
  <c r="K21" i="11"/>
  <c r="AE14" i="11"/>
  <c r="U14" i="11"/>
  <c r="AC14" i="11"/>
  <c r="K29" i="11"/>
  <c r="AC20" i="11"/>
  <c r="Q17" i="11"/>
  <c r="J20" i="11"/>
  <c r="N20" i="11"/>
  <c r="Q28" i="11"/>
  <c r="Q21" i="11"/>
  <c r="AB20" i="11"/>
  <c r="U20" i="11"/>
  <c r="T20" i="11"/>
  <c r="L20" i="11"/>
  <c r="Q24" i="11"/>
  <c r="F20" i="11"/>
  <c r="W20" i="11"/>
  <c r="Z20" i="11"/>
  <c r="Q32" i="11"/>
  <c r="AE20" i="11"/>
  <c r="Q20" i="11"/>
  <c r="Q31" i="11"/>
  <c r="L23" i="11"/>
  <c r="R20" i="11"/>
  <c r="N34" i="11"/>
  <c r="N15" i="11"/>
  <c r="Q26" i="11"/>
  <c r="Q13" i="11"/>
  <c r="W14" i="11"/>
  <c r="L31" i="11"/>
  <c r="K20" i="11"/>
  <c r="K34" i="11"/>
  <c r="Q9" i="11"/>
  <c r="T14" i="11"/>
  <c r="R14" i="11"/>
  <c r="AE32" i="11"/>
  <c r="Y20" i="11"/>
  <c r="Q5" i="11"/>
  <c r="W15" i="11"/>
  <c r="AC15" i="11"/>
  <c r="Y15" i="11"/>
  <c r="Z15" i="11"/>
  <c r="J15" i="11"/>
  <c r="AB15" i="11"/>
  <c r="U15" i="11"/>
  <c r="L32" i="11"/>
  <c r="R15" i="11"/>
  <c r="F15" i="11"/>
  <c r="K15" i="11"/>
  <c r="L17" i="11"/>
  <c r="L21" i="11"/>
  <c r="L13" i="11"/>
  <c r="L26" i="11"/>
  <c r="L15" i="11"/>
  <c r="AE15" i="11"/>
  <c r="L28" i="11"/>
  <c r="AC34" i="11"/>
  <c r="AE23" i="11"/>
  <c r="F34" i="11"/>
  <c r="W34" i="11"/>
  <c r="T34" i="11"/>
  <c r="L34" i="11"/>
  <c r="R34" i="11"/>
  <c r="Z34" i="11"/>
  <c r="AE26" i="11"/>
  <c r="AE28" i="11"/>
  <c r="S34" i="11"/>
  <c r="AB34" i="11"/>
  <c r="Q34" i="11"/>
  <c r="AE17" i="11"/>
  <c r="AE21" i="11"/>
  <c r="AE34" i="11"/>
  <c r="U34" i="11"/>
  <c r="K26" i="11"/>
  <c r="Y14" i="11"/>
  <c r="F14" i="11"/>
  <c r="L24" i="11"/>
  <c r="K23" i="11"/>
  <c r="J14" i="11"/>
  <c r="T15" i="11"/>
  <c r="Y9" i="11"/>
  <c r="U9" i="11"/>
  <c r="AE9" i="11"/>
  <c r="F32" i="11"/>
  <c r="Y31" i="11"/>
  <c r="T31" i="11"/>
  <c r="T5" i="11"/>
  <c r="R5" i="11"/>
  <c r="AB29" i="11"/>
  <c r="J29" i="11"/>
  <c r="AE29" i="11"/>
  <c r="F26" i="11"/>
  <c r="Z9" i="11"/>
  <c r="AC9" i="11"/>
  <c r="K9" i="11"/>
  <c r="T9" i="11"/>
  <c r="AB13" i="11"/>
  <c r="AB24" i="11"/>
  <c r="AE31" i="11"/>
  <c r="J31" i="11"/>
  <c r="U31" i="11"/>
  <c r="Z31" i="11"/>
  <c r="F23" i="11"/>
  <c r="L5" i="11"/>
  <c r="N5" i="11"/>
  <c r="Z5" i="11"/>
  <c r="F28" i="11"/>
  <c r="N29" i="11"/>
  <c r="Y29" i="11"/>
  <c r="Q29" i="11"/>
  <c r="H15" i="11"/>
  <c r="C29" i="11"/>
  <c r="P34" i="11"/>
  <c r="Z26" i="11"/>
  <c r="AC5" i="11"/>
  <c r="S29" i="11"/>
  <c r="M20" i="11"/>
  <c r="AE7" i="11"/>
  <c r="V9" i="11"/>
  <c r="D15" i="11"/>
  <c r="J46" i="6"/>
  <c r="U7" i="11"/>
  <c r="AD9" i="11"/>
  <c r="V20" i="11"/>
  <c r="K33" i="11"/>
  <c r="Q25" i="11"/>
  <c r="D34" i="11"/>
  <c r="I15" i="11"/>
  <c r="O16" i="11"/>
  <c r="R19" i="11"/>
  <c r="R30" i="11"/>
  <c r="S20" i="11"/>
  <c r="I23" i="11"/>
  <c r="U12" i="11"/>
  <c r="AF18" i="11"/>
  <c r="O9" i="11"/>
  <c r="M9" i="11"/>
  <c r="S9" i="11"/>
  <c r="AB35" i="11"/>
  <c r="O22" i="11"/>
  <c r="AA20" i="11"/>
  <c r="M21" i="11"/>
  <c r="P21" i="11"/>
  <c r="AF29" i="11"/>
  <c r="J33" i="11"/>
  <c r="AD28" i="11"/>
  <c r="Z33" i="11"/>
  <c r="AD33" i="11"/>
  <c r="J7" i="11"/>
  <c r="U19" i="11"/>
  <c r="AA14" i="11"/>
  <c r="D24" i="11"/>
  <c r="V32" i="11"/>
  <c r="X23" i="11"/>
  <c r="AE30" i="11"/>
  <c r="U25" i="11"/>
  <c r="I20" i="11"/>
  <c r="AD5" i="11"/>
  <c r="Q33" i="11"/>
  <c r="Y7" i="11"/>
  <c r="V23" i="11"/>
  <c r="T25" i="11"/>
  <c r="V33" i="11"/>
  <c r="AC12" i="11"/>
  <c r="V7" i="11"/>
  <c r="W7" i="11"/>
  <c r="I19" i="11"/>
  <c r="AD26" i="11"/>
  <c r="I9" i="11"/>
  <c r="Q30" i="11"/>
  <c r="R27" i="11"/>
  <c r="AD20" i="11"/>
  <c r="P15" i="11"/>
  <c r="L16" i="11"/>
  <c r="R16" i="11"/>
  <c r="T18" i="11"/>
  <c r="D18" i="11"/>
  <c r="O31" i="11"/>
  <c r="U35" i="11"/>
  <c r="AC35" i="11"/>
  <c r="Z22" i="11"/>
  <c r="F22" i="11"/>
  <c r="S28" i="11"/>
  <c r="G22" i="11"/>
  <c r="AC16" i="11"/>
  <c r="F16" i="11"/>
  <c r="Z16" i="11"/>
  <c r="W18" i="11"/>
  <c r="R18" i="11"/>
  <c r="O18" i="11"/>
  <c r="AF13" i="11"/>
  <c r="O14" i="11"/>
  <c r="S14" i="11"/>
  <c r="S24" i="11"/>
  <c r="S32" i="11"/>
  <c r="M23" i="11"/>
  <c r="J35" i="11"/>
  <c r="W35" i="11"/>
  <c r="M35" i="11"/>
  <c r="J22" i="11"/>
  <c r="W22" i="11"/>
  <c r="O20" i="11"/>
  <c r="AF34" i="11"/>
  <c r="M34" i="11"/>
  <c r="AF5" i="11"/>
  <c r="AF21" i="11"/>
  <c r="AF28" i="11"/>
  <c r="S17" i="11"/>
  <c r="O17" i="11"/>
  <c r="AF15" i="11"/>
  <c r="M15" i="11"/>
  <c r="T16" i="11"/>
  <c r="V18" i="11"/>
  <c r="AF26" i="11"/>
  <c r="S13" i="11"/>
  <c r="M24" i="11"/>
  <c r="AF31" i="11"/>
  <c r="N35" i="11"/>
  <c r="AF25" i="11"/>
  <c r="D22" i="11"/>
  <c r="M28" i="11"/>
  <c r="M29" i="11"/>
  <c r="Q16" i="11"/>
  <c r="D16" i="11"/>
  <c r="K6" i="11"/>
  <c r="N18" i="11"/>
  <c r="Y18" i="11"/>
  <c r="AE18" i="11"/>
  <c r="AF9" i="11"/>
  <c r="AF14" i="11"/>
  <c r="H24" i="11"/>
  <c r="S31" i="11"/>
  <c r="O35" i="11"/>
  <c r="AE35" i="11"/>
  <c r="K35" i="11"/>
  <c r="N22" i="11"/>
  <c r="AF22" i="11"/>
  <c r="AA22" i="11"/>
  <c r="O15" i="11"/>
  <c r="O29" i="11"/>
  <c r="O12" i="11"/>
  <c r="N19" i="11"/>
  <c r="P19" i="11"/>
  <c r="P26" i="11"/>
  <c r="O30" i="11"/>
  <c r="Y30" i="11"/>
  <c r="AA25" i="11"/>
  <c r="AF12" i="11"/>
  <c r="AB12" i="11"/>
  <c r="S19" i="11"/>
  <c r="P24" i="11"/>
  <c r="AA32" i="11"/>
  <c r="L30" i="11"/>
  <c r="J27" i="11"/>
  <c r="X22" i="11"/>
  <c r="I34" i="11"/>
  <c r="P5" i="11"/>
  <c r="I17" i="11"/>
  <c r="X29" i="11"/>
  <c r="AB6" i="11"/>
  <c r="AF33" i="11"/>
  <c r="L33" i="11"/>
  <c r="D33" i="11"/>
  <c r="AC7" i="11"/>
  <c r="F7" i="11"/>
  <c r="Q7" i="11"/>
  <c r="C45" i="11" s="1"/>
  <c r="J45" i="11" s="1"/>
  <c r="AD14" i="11"/>
  <c r="V24" i="11"/>
  <c r="AC25" i="11"/>
  <c r="AB25" i="11"/>
  <c r="L25" i="11"/>
  <c r="D27" i="11"/>
  <c r="P8" i="11"/>
  <c r="C34" i="11"/>
  <c r="V5" i="11"/>
  <c r="V21" i="11"/>
  <c r="V17" i="11"/>
  <c r="D29" i="11"/>
  <c r="Z11" i="11"/>
  <c r="E25" i="11"/>
  <c r="P10" i="11"/>
  <c r="W33" i="11"/>
  <c r="P33" i="11"/>
  <c r="R33" i="11"/>
  <c r="V16" i="11"/>
  <c r="M7" i="11"/>
  <c r="AF7" i="11"/>
  <c r="AB7" i="11"/>
  <c r="D26" i="11"/>
  <c r="V13" i="11"/>
  <c r="AD24" i="11"/>
  <c r="D23" i="11"/>
  <c r="AE25" i="11"/>
  <c r="M25" i="11"/>
  <c r="S25" i="11"/>
  <c r="Q8" i="11"/>
  <c r="E34" i="11"/>
  <c r="V34" i="11"/>
  <c r="AD34" i="11"/>
  <c r="C17" i="11"/>
  <c r="U33" i="11"/>
  <c r="S33" i="11"/>
  <c r="X33" i="11"/>
  <c r="AE33" i="11"/>
  <c r="AC33" i="11"/>
  <c r="M33" i="11"/>
  <c r="AD12" i="11"/>
  <c r="U16" i="11"/>
  <c r="AD16" i="11"/>
  <c r="W16" i="11"/>
  <c r="K16" i="11"/>
  <c r="M16" i="11"/>
  <c r="AB16" i="11"/>
  <c r="R7" i="11"/>
  <c r="N7" i="11"/>
  <c r="S7" i="11"/>
  <c r="L7" i="11"/>
  <c r="Z7" i="11"/>
  <c r="I7" i="11"/>
  <c r="AD19" i="11"/>
  <c r="Q18" i="11"/>
  <c r="K18" i="11"/>
  <c r="F18" i="11"/>
  <c r="L18" i="11"/>
  <c r="Z18" i="11"/>
  <c r="AB18" i="11"/>
  <c r="O26" i="11"/>
  <c r="V26" i="11"/>
  <c r="O13" i="11"/>
  <c r="M13" i="11"/>
  <c r="D14" i="11"/>
  <c r="O24" i="11"/>
  <c r="AF24" i="11"/>
  <c r="M32" i="11"/>
  <c r="V31" i="11"/>
  <c r="D31" i="11"/>
  <c r="AD31" i="11"/>
  <c r="AD23" i="11"/>
  <c r="S23" i="11"/>
  <c r="M30" i="11"/>
  <c r="AF35" i="11"/>
  <c r="L35" i="11"/>
  <c r="F35" i="11"/>
  <c r="D35" i="11"/>
  <c r="X35" i="11"/>
  <c r="D11" i="11"/>
  <c r="N25" i="11"/>
  <c r="Z25" i="11"/>
  <c r="W25" i="11"/>
  <c r="V25" i="11"/>
  <c r="R25" i="11"/>
  <c r="J25" i="11"/>
  <c r="AD27" i="11"/>
  <c r="AD22" i="11"/>
  <c r="Q22" i="11"/>
  <c r="L22" i="11"/>
  <c r="R22" i="11"/>
  <c r="K22" i="11"/>
  <c r="V22" i="11"/>
  <c r="AF20" i="11"/>
  <c r="O5" i="11"/>
  <c r="M5" i="11"/>
  <c r="S5" i="11"/>
  <c r="AD21" i="11"/>
  <c r="O21" i="11"/>
  <c r="D28" i="11"/>
  <c r="M17" i="11"/>
  <c r="AD17" i="11"/>
  <c r="AD15" i="11"/>
  <c r="AD29" i="11"/>
  <c r="O33" i="11"/>
  <c r="N33" i="11"/>
  <c r="T33" i="11"/>
  <c r="Y33" i="11"/>
  <c r="F33" i="11"/>
  <c r="AB33" i="11"/>
  <c r="D12" i="11"/>
  <c r="J16" i="11"/>
  <c r="Y16" i="11"/>
  <c r="S16" i="11"/>
  <c r="AE16" i="11"/>
  <c r="AF16" i="11"/>
  <c r="AD7" i="11"/>
  <c r="AA7" i="11"/>
  <c r="T7" i="11"/>
  <c r="K7" i="11"/>
  <c r="D7" i="11"/>
  <c r="O7" i="11"/>
  <c r="M19" i="11"/>
  <c r="M18" i="11"/>
  <c r="P18" i="11"/>
  <c r="AD18" i="11"/>
  <c r="U18" i="11"/>
  <c r="J18" i="11"/>
  <c r="M26" i="11"/>
  <c r="D9" i="11"/>
  <c r="AD13" i="11"/>
  <c r="D13" i="11"/>
  <c r="V14" i="11"/>
  <c r="M14" i="11"/>
  <c r="AF32" i="11"/>
  <c r="D32" i="11"/>
  <c r="M31" i="11"/>
  <c r="AF23" i="11"/>
  <c r="O23" i="11"/>
  <c r="V35" i="11"/>
  <c r="Z35" i="11"/>
  <c r="Q35" i="11"/>
  <c r="AD35" i="11"/>
  <c r="S35" i="11"/>
  <c r="T35" i="11"/>
  <c r="K25" i="11"/>
  <c r="O25" i="11"/>
  <c r="D25" i="11"/>
  <c r="F25" i="11"/>
  <c r="AD25" i="11"/>
  <c r="Y25" i="11"/>
  <c r="O27" i="11"/>
  <c r="M22" i="11"/>
  <c r="U22" i="11"/>
  <c r="AE22" i="11"/>
  <c r="T22" i="11"/>
  <c r="S22" i="11"/>
  <c r="AB22" i="11"/>
  <c r="D20" i="11"/>
  <c r="B46" i="11" s="1"/>
  <c r="J46" i="11" s="1"/>
  <c r="O34" i="11"/>
  <c r="D5" i="11"/>
  <c r="D21" i="11"/>
  <c r="V28" i="11"/>
  <c r="V15" i="11"/>
  <c r="S15" i="11"/>
  <c r="G25" i="11"/>
  <c r="R10" i="11"/>
  <c r="F10" i="11"/>
  <c r="O10" i="11"/>
  <c r="E33" i="11"/>
  <c r="C33" i="11"/>
  <c r="C12" i="11"/>
  <c r="T6" i="11"/>
  <c r="I6" i="11"/>
  <c r="C7" i="11"/>
  <c r="H18" i="11"/>
  <c r="G13" i="11"/>
  <c r="H14" i="11"/>
  <c r="C32" i="11"/>
  <c r="C23" i="11"/>
  <c r="H30" i="11"/>
  <c r="C35" i="11"/>
  <c r="T11" i="11"/>
  <c r="Y11" i="11"/>
  <c r="H27" i="11"/>
  <c r="U8" i="11"/>
  <c r="W8" i="11"/>
  <c r="Y10" i="11"/>
  <c r="G26" i="11"/>
  <c r="G32" i="11"/>
  <c r="H32" i="11"/>
  <c r="G31" i="11"/>
  <c r="N11" i="11"/>
  <c r="AE11" i="11"/>
  <c r="AB8" i="11"/>
  <c r="E45" i="6"/>
  <c r="C21" i="11"/>
  <c r="G28" i="11"/>
  <c r="AF6" i="11"/>
  <c r="P6" i="11"/>
  <c r="E26" i="11"/>
  <c r="E13" i="11"/>
  <c r="AC10" i="11"/>
  <c r="Z10" i="11"/>
  <c r="R6" i="11"/>
  <c r="X6" i="11"/>
  <c r="C9" i="11"/>
  <c r="G24" i="11"/>
  <c r="E11" i="11"/>
  <c r="R11" i="11"/>
  <c r="G27" i="11"/>
  <c r="C22" i="11"/>
  <c r="AE8" i="11"/>
  <c r="K8" i="11"/>
  <c r="N10" i="11"/>
  <c r="H10" i="11"/>
  <c r="X10" i="11"/>
  <c r="S10" i="11"/>
  <c r="H33" i="11"/>
  <c r="AE12" i="11"/>
  <c r="R12" i="11"/>
  <c r="S12" i="11"/>
  <c r="G12" i="11"/>
  <c r="P16" i="11"/>
  <c r="E16" i="11"/>
  <c r="F6" i="11"/>
  <c r="D6" i="11"/>
  <c r="L6" i="11"/>
  <c r="N6" i="11"/>
  <c r="G7" i="11"/>
  <c r="O19" i="11"/>
  <c r="H19" i="11"/>
  <c r="T19" i="11"/>
  <c r="AA18" i="11"/>
  <c r="I18" i="11"/>
  <c r="AA26" i="11"/>
  <c r="X26" i="11"/>
  <c r="C14" i="11"/>
  <c r="I14" i="11"/>
  <c r="I32" i="11"/>
  <c r="E31" i="11"/>
  <c r="AA23" i="11"/>
  <c r="C30" i="11"/>
  <c r="D30" i="11"/>
  <c r="I30" i="11"/>
  <c r="I35" i="11"/>
  <c r="G35" i="11"/>
  <c r="O11" i="11"/>
  <c r="AA11" i="11"/>
  <c r="H11" i="11"/>
  <c r="G11" i="11"/>
  <c r="AE27" i="11"/>
  <c r="T27" i="11"/>
  <c r="S27" i="11"/>
  <c r="I27" i="11"/>
  <c r="H8" i="11"/>
  <c r="F8" i="11"/>
  <c r="X8" i="11"/>
  <c r="C8" i="11"/>
  <c r="G20" i="11"/>
  <c r="C28" i="11"/>
  <c r="AA28" i="11"/>
  <c r="H29" i="11"/>
  <c r="I29" i="11"/>
  <c r="G29" i="11"/>
  <c r="E29" i="11"/>
  <c r="T10" i="11"/>
  <c r="K10" i="11"/>
  <c r="AB10" i="11"/>
  <c r="L10" i="11"/>
  <c r="G33" i="11"/>
  <c r="T12" i="11"/>
  <c r="W12" i="11"/>
  <c r="L12" i="11"/>
  <c r="X16" i="11"/>
  <c r="AE6" i="11"/>
  <c r="AA6" i="11"/>
  <c r="E6" i="11"/>
  <c r="P7" i="11"/>
  <c r="K19" i="11"/>
  <c r="E19" i="11"/>
  <c r="D19" i="11"/>
  <c r="J19" i="11"/>
  <c r="X18" i="11"/>
  <c r="G18" i="11"/>
  <c r="C13" i="11"/>
  <c r="E14" i="11"/>
  <c r="I24" i="11"/>
  <c r="E32" i="11"/>
  <c r="P32" i="11"/>
  <c r="AA31" i="11"/>
  <c r="N30" i="11"/>
  <c r="U30" i="11"/>
  <c r="T30" i="11"/>
  <c r="G30" i="11"/>
  <c r="H35" i="11"/>
  <c r="AB11" i="11"/>
  <c r="I11" i="11"/>
  <c r="AC11" i="11"/>
  <c r="N27" i="11"/>
  <c r="F27" i="11"/>
  <c r="W27" i="11"/>
  <c r="C27" i="11"/>
  <c r="E22" i="11"/>
  <c r="J8" i="11"/>
  <c r="G8" i="11"/>
  <c r="O8" i="11"/>
  <c r="N8" i="11"/>
  <c r="AA34" i="11"/>
  <c r="G5" i="11"/>
  <c r="H21" i="11"/>
  <c r="E28" i="11"/>
  <c r="AA17" i="11"/>
  <c r="H17" i="11"/>
  <c r="X15" i="11"/>
  <c r="P29" i="11"/>
  <c r="V10" i="11"/>
  <c r="M10" i="11"/>
  <c r="AA10" i="11"/>
  <c r="E10" i="11"/>
  <c r="C10" i="11"/>
  <c r="I10" i="11"/>
  <c r="J10" i="11"/>
  <c r="Q10" i="11"/>
  <c r="AA33" i="11"/>
  <c r="I33" i="11"/>
  <c r="V12" i="11"/>
  <c r="M12" i="11"/>
  <c r="F12" i="11"/>
  <c r="J12" i="11"/>
  <c r="H12" i="11"/>
  <c r="Y12" i="11"/>
  <c r="K12" i="11"/>
  <c r="I12" i="11"/>
  <c r="C16" i="11"/>
  <c r="AA16" i="11"/>
  <c r="H16" i="11"/>
  <c r="AD6" i="11"/>
  <c r="M6" i="11"/>
  <c r="C6" i="11"/>
  <c r="U6" i="11"/>
  <c r="Z6" i="11"/>
  <c r="Y6" i="11"/>
  <c r="G6" i="11"/>
  <c r="B42" i="11"/>
  <c r="J42" i="11" s="1"/>
  <c r="X7" i="11"/>
  <c r="AF19" i="11"/>
  <c r="V19" i="11"/>
  <c r="C19" i="11"/>
  <c r="AA19" i="11"/>
  <c r="Q19" i="11"/>
  <c r="Y19" i="11"/>
  <c r="Z19" i="11"/>
  <c r="C18" i="11"/>
  <c r="AA9" i="11"/>
  <c r="G9" i="11"/>
  <c r="P9" i="11"/>
  <c r="AA13" i="11"/>
  <c r="H13" i="11"/>
  <c r="I13" i="11"/>
  <c r="X13" i="11"/>
  <c r="G14" i="11"/>
  <c r="AA24" i="11"/>
  <c r="C24" i="11"/>
  <c r="H31" i="11"/>
  <c r="P31" i="11"/>
  <c r="P23" i="11"/>
  <c r="AD30" i="11"/>
  <c r="S30" i="11"/>
  <c r="AB30" i="11"/>
  <c r="AC30" i="11"/>
  <c r="X30" i="11"/>
  <c r="K30" i="11"/>
  <c r="Z30" i="11"/>
  <c r="E35" i="11"/>
  <c r="M11" i="11"/>
  <c r="X11" i="11"/>
  <c r="S11" i="11"/>
  <c r="U11" i="11"/>
  <c r="W11" i="11"/>
  <c r="F11" i="11"/>
  <c r="J11" i="11"/>
  <c r="C25" i="11"/>
  <c r="I25" i="11"/>
  <c r="M27" i="11"/>
  <c r="Y27" i="11"/>
  <c r="P27" i="11"/>
  <c r="V27" i="11"/>
  <c r="AC27" i="11"/>
  <c r="K27" i="11"/>
  <c r="X27" i="11"/>
  <c r="I22" i="11"/>
  <c r="P22" i="11"/>
  <c r="H22" i="11"/>
  <c r="Y8" i="11"/>
  <c r="AC8" i="11"/>
  <c r="AF8" i="11"/>
  <c r="I8" i="11"/>
  <c r="AD8" i="11"/>
  <c r="E8" i="11"/>
  <c r="R8" i="11"/>
  <c r="E20" i="11"/>
  <c r="X20" i="11"/>
  <c r="C20" i="11"/>
  <c r="P20" i="11"/>
  <c r="G34" i="11"/>
  <c r="X34" i="11"/>
  <c r="C5" i="11"/>
  <c r="C41" i="11" s="1"/>
  <c r="E41" i="11" s="1"/>
  <c r="E5" i="11"/>
  <c r="E21" i="11"/>
  <c r="X21" i="11"/>
  <c r="I21" i="11"/>
  <c r="G21" i="11"/>
  <c r="I28" i="11"/>
  <c r="X28" i="11"/>
  <c r="P28" i="11"/>
  <c r="P17" i="11"/>
  <c r="G17" i="11"/>
  <c r="X17" i="11"/>
  <c r="G15" i="11"/>
  <c r="C15" i="11"/>
  <c r="E15" i="11"/>
  <c r="AA15" i="11"/>
  <c r="AA29" i="11"/>
  <c r="AF10" i="11"/>
  <c r="AE10" i="11"/>
  <c r="D10" i="11"/>
  <c r="W10" i="11"/>
  <c r="G10" i="11"/>
  <c r="AD10" i="11"/>
  <c r="U10" i="11"/>
  <c r="N12" i="11"/>
  <c r="X12" i="11"/>
  <c r="AA12" i="11"/>
  <c r="Q12" i="11"/>
  <c r="E12" i="11"/>
  <c r="P12" i="11"/>
  <c r="Z12" i="11"/>
  <c r="G16" i="11"/>
  <c r="I16" i="11"/>
  <c r="AC6" i="11"/>
  <c r="V6" i="11"/>
  <c r="S6" i="11"/>
  <c r="H6" i="11"/>
  <c r="O6" i="11"/>
  <c r="Q6" i="11"/>
  <c r="W6" i="11"/>
  <c r="J6" i="11"/>
  <c r="H7" i="11"/>
  <c r="E7" i="11"/>
  <c r="AC19" i="11"/>
  <c r="AE19" i="11"/>
  <c r="L19" i="11"/>
  <c r="X19" i="11"/>
  <c r="F19" i="11"/>
  <c r="G19" i="11"/>
  <c r="W19" i="11"/>
  <c r="AB19" i="11"/>
  <c r="E18" i="11"/>
  <c r="H26" i="11"/>
  <c r="C26" i="11"/>
  <c r="I26" i="11"/>
  <c r="E9" i="11"/>
  <c r="X9" i="11"/>
  <c r="H9" i="11"/>
  <c r="P13" i="11"/>
  <c r="P14" i="11"/>
  <c r="X14" i="11"/>
  <c r="E24" i="11"/>
  <c r="X24" i="11"/>
  <c r="X32" i="11"/>
  <c r="I31" i="11"/>
  <c r="X31" i="11"/>
  <c r="C31" i="11"/>
  <c r="E23" i="11"/>
  <c r="H23" i="11"/>
  <c r="G23" i="11"/>
  <c r="E30" i="11"/>
  <c r="AF30" i="11"/>
  <c r="W30" i="11"/>
  <c r="P30" i="11"/>
  <c r="F30" i="11"/>
  <c r="AA30" i="11"/>
  <c r="J30" i="11"/>
  <c r="V30" i="11"/>
  <c r="P35" i="11"/>
  <c r="AA35" i="11"/>
  <c r="V11" i="11"/>
  <c r="AD11" i="11"/>
  <c r="P11" i="11"/>
  <c r="Q11" i="11"/>
  <c r="C11" i="11"/>
  <c r="K11" i="11"/>
  <c r="AF11" i="11"/>
  <c r="L11" i="11"/>
  <c r="P25" i="11"/>
  <c r="H25" i="11"/>
  <c r="X25" i="11"/>
  <c r="AF27" i="11"/>
  <c r="E27" i="11"/>
  <c r="AB27" i="11"/>
  <c r="L27" i="11"/>
  <c r="U27" i="11"/>
  <c r="AA27" i="11"/>
  <c r="Z27" i="11"/>
  <c r="Q27" i="11"/>
  <c r="AA8" i="11"/>
  <c r="V8" i="11"/>
  <c r="T8" i="11"/>
  <c r="M8" i="11"/>
  <c r="Z8" i="11"/>
  <c r="D8" i="11"/>
  <c r="S8" i="11"/>
  <c r="L8" i="11"/>
  <c r="H20" i="11"/>
  <c r="H34" i="11"/>
  <c r="H5" i="11"/>
  <c r="AA5" i="11"/>
  <c r="H28" i="11"/>
  <c r="E41" i="6"/>
  <c r="J42" i="6"/>
  <c r="E46" i="11" l="1"/>
  <c r="E45" i="11"/>
  <c r="J41" i="11"/>
  <c r="E42" i="11"/>
</calcChain>
</file>

<file path=xl/sharedStrings.xml><?xml version="1.0" encoding="utf-8"?>
<sst xmlns="http://schemas.openxmlformats.org/spreadsheetml/2006/main" count="1654" uniqueCount="221">
  <si>
    <t>INTERLOCKING EXCHANGE RATES     vs</t>
  </si>
  <si>
    <t>EURO</t>
  </si>
  <si>
    <t xml:space="preserve">INPUT SHEET </t>
  </si>
  <si>
    <t>A.O.P</t>
  </si>
  <si>
    <t>CURRENCY</t>
  </si>
  <si>
    <t>JAN</t>
  </si>
  <si>
    <t>FEB</t>
  </si>
  <si>
    <t>MAY</t>
  </si>
  <si>
    <t>RATES</t>
  </si>
  <si>
    <t>EUR</t>
  </si>
  <si>
    <t>STERLING</t>
  </si>
  <si>
    <t>GBP</t>
  </si>
  <si>
    <t>U.S. DOLLAR</t>
  </si>
  <si>
    <t>USD</t>
  </si>
  <si>
    <t>DUTCH GUILDER *</t>
  </si>
  <si>
    <t>NLG</t>
  </si>
  <si>
    <t>DEUTSCHEMARK *</t>
  </si>
  <si>
    <t>DEM</t>
  </si>
  <si>
    <t>FRENCH FRANC *</t>
  </si>
  <si>
    <t>FRF</t>
  </si>
  <si>
    <t>JAPANESE YEN</t>
  </si>
  <si>
    <t>JPY</t>
  </si>
  <si>
    <t>SPANISH PESETA *</t>
  </si>
  <si>
    <t>ESP</t>
  </si>
  <si>
    <t>ITALIAN LIRE *</t>
  </si>
  <si>
    <t>ITL</t>
  </si>
  <si>
    <t>BELGIAN FRANC *</t>
  </si>
  <si>
    <t>BEF</t>
  </si>
  <si>
    <t>DANISH KRONER</t>
  </si>
  <si>
    <t>DKK</t>
  </si>
  <si>
    <t>AUSTRALIAN DOLLAR</t>
  </si>
  <si>
    <t>AUD</t>
  </si>
  <si>
    <t>CANADIAN DOLLAR</t>
  </si>
  <si>
    <t>CAD</t>
  </si>
  <si>
    <t>SWISS FRANC</t>
  </si>
  <si>
    <t>CHF</t>
  </si>
  <si>
    <t>SWEDISH KRONER</t>
  </si>
  <si>
    <t>SEK</t>
  </si>
  <si>
    <t>NORWEGIAN KRONER</t>
  </si>
  <si>
    <t>NOK</t>
  </si>
  <si>
    <t>IRISH PUNT *</t>
  </si>
  <si>
    <t>IEP</t>
  </si>
  <si>
    <t>FINNISH MARK *</t>
  </si>
  <si>
    <t>FIM</t>
  </si>
  <si>
    <t>STH AFRICAN RAND</t>
  </si>
  <si>
    <t>ZAR</t>
  </si>
  <si>
    <t>AUSTRIAN SCHILLING *</t>
  </si>
  <si>
    <t xml:space="preserve">BRAZILIAN </t>
  </si>
  <si>
    <t>BRL</t>
  </si>
  <si>
    <t>MEXICAN PESO</t>
  </si>
  <si>
    <t>HONG KONG DOLLAR</t>
  </si>
  <si>
    <t>HKD</t>
  </si>
  <si>
    <t>DUTCH GUILDER</t>
  </si>
  <si>
    <t>DEUTSCHEMARK</t>
  </si>
  <si>
    <t>FRENCH FRANC</t>
  </si>
  <si>
    <t>SPANISH PESETA</t>
  </si>
  <si>
    <t>ITALIAN LIRE</t>
  </si>
  <si>
    <t>BELGIAN FRANC</t>
  </si>
  <si>
    <t>IRISH PUNT</t>
  </si>
  <si>
    <t>FINNISH MARK</t>
  </si>
  <si>
    <t>AUSTRIAN SCHILLING</t>
  </si>
  <si>
    <t>SINGAPORE DOLLAR</t>
  </si>
  <si>
    <t>SGD</t>
  </si>
  <si>
    <t>ATS</t>
  </si>
  <si>
    <t>DEC</t>
  </si>
  <si>
    <t>MAR</t>
  </si>
  <si>
    <t>APR</t>
  </si>
  <si>
    <t>JUN</t>
  </si>
  <si>
    <t>JUL</t>
  </si>
  <si>
    <t>AUG</t>
  </si>
  <si>
    <t>SEP</t>
  </si>
  <si>
    <t>OCT</t>
  </si>
  <si>
    <t>NOV</t>
  </si>
  <si>
    <t>AVER</t>
  </si>
  <si>
    <t>N.Z.DOLLAR</t>
  </si>
  <si>
    <t>NZD</t>
  </si>
  <si>
    <t>MXN</t>
  </si>
  <si>
    <t>CHINESE RENMINBI</t>
  </si>
  <si>
    <t>CNY</t>
  </si>
  <si>
    <t>INDIAN RUPEE</t>
  </si>
  <si>
    <t>INR</t>
  </si>
  <si>
    <t>N.Z. DOLLAR</t>
  </si>
  <si>
    <t>NORWAY KRONER</t>
  </si>
  <si>
    <t>SING. DOLLAR</t>
  </si>
  <si>
    <t>Table shows how much of the currency in the left hand column it takes to purchase one currency unit from the top row.</t>
  </si>
  <si>
    <t>Example</t>
  </si>
  <si>
    <t>Notes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</si>
  <si>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</si>
  <si>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</si>
  <si>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</si>
  <si>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</si>
  <si>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</si>
  <si>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</si>
  <si>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</si>
  <si>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</si>
  <si>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</si>
  <si>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</si>
  <si>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</si>
  <si>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</si>
  <si>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sterling to purchase 1 euro</t>
  </si>
  <si>
    <t>euro to purchase 1 sterling</t>
  </si>
  <si>
    <t xml:space="preserve">1 sterling = </t>
  </si>
  <si>
    <t>euro</t>
  </si>
  <si>
    <t xml:space="preserve">1 euro = </t>
  </si>
  <si>
    <t>sterling</t>
  </si>
  <si>
    <t>It costs</t>
  </si>
  <si>
    <t>dollars to purchase 1 renminbi</t>
  </si>
  <si>
    <t>renminbi to purchase 1 dollar</t>
  </si>
  <si>
    <t>dollars</t>
  </si>
  <si>
    <t>renminbi</t>
  </si>
  <si>
    <t>1 dollar =</t>
  </si>
  <si>
    <t xml:space="preserve">1 renminbi= </t>
  </si>
  <si>
    <t>UAE DIRHAM</t>
  </si>
  <si>
    <t>BAHRAIN DINAR</t>
  </si>
  <si>
    <t>AED</t>
  </si>
  <si>
    <t>BHD</t>
  </si>
  <si>
    <t>SAUDI RIYAL</t>
  </si>
  <si>
    <t>SAR</t>
  </si>
  <si>
    <t>RUB</t>
  </si>
  <si>
    <t>BRAZILIAN REAL</t>
  </si>
  <si>
    <t>RUSSIAN ROUBLE</t>
  </si>
  <si>
    <t>POLISH ZLOTY</t>
  </si>
  <si>
    <t>PLN</t>
  </si>
  <si>
    <t>THAI BAHT</t>
  </si>
  <si>
    <t>THB</t>
  </si>
  <si>
    <t>MALAYSIAN RINGGIT</t>
  </si>
  <si>
    <t>MYR</t>
  </si>
  <si>
    <t>Malaysian Ringgit</t>
  </si>
  <si>
    <t>TAIWANESE DOLLAR</t>
  </si>
  <si>
    <t>TWD</t>
  </si>
  <si>
    <t>Taiwanese Dollar</t>
  </si>
  <si>
    <t>CZECH KORUNA</t>
  </si>
  <si>
    <t>CZK</t>
  </si>
  <si>
    <t>HYSTER-YALE GROUP</t>
  </si>
  <si>
    <t>ROMANIAN LEU</t>
  </si>
  <si>
    <t>RON</t>
  </si>
  <si>
    <t>STH KOREAN WON</t>
  </si>
  <si>
    <t>KRW</t>
  </si>
  <si>
    <t>SRI LANKAN RUPEE</t>
  </si>
  <si>
    <t>LKR</t>
  </si>
  <si>
    <t>VIETNAMESE DONG</t>
  </si>
  <si>
    <t>VND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</si>
  <si>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</si>
  <si>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</si>
  <si>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</si>
  <si>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</si>
  <si>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</si>
  <si>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</si>
  <si>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</si>
  <si>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</si>
  <si>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</si>
  <si>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</si>
  <si>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Date</t>
  </si>
  <si>
    <t xml:space="preserve"> USD</t>
  </si>
  <si>
    <t xml:space="preserve"> JPY</t>
  </si>
  <si>
    <t xml:space="preserve"> BGN</t>
  </si>
  <si>
    <t xml:space="preserve"> CZK</t>
  </si>
  <si>
    <t xml:space="preserve"> DKK</t>
  </si>
  <si>
    <t xml:space="preserve"> GBP</t>
  </si>
  <si>
    <t xml:space="preserve"> HUF</t>
  </si>
  <si>
    <t xml:space="preserve"> PLN</t>
  </si>
  <si>
    <t xml:space="preserve"> RON</t>
  </si>
  <si>
    <t xml:space="preserve"> SEK</t>
  </si>
  <si>
    <t xml:space="preserve"> CHF</t>
  </si>
  <si>
    <t xml:space="preserve"> ISK</t>
  </si>
  <si>
    <t xml:space="preserve"> NOK</t>
  </si>
  <si>
    <t xml:space="preserve"> HRK</t>
  </si>
  <si>
    <t xml:space="preserve"> RUB</t>
  </si>
  <si>
    <t xml:space="preserve"> TRY</t>
  </si>
  <si>
    <t xml:space="preserve"> AUD</t>
  </si>
  <si>
    <t xml:space="preserve"> BRL</t>
  </si>
  <si>
    <t xml:space="preserve"> CAD</t>
  </si>
  <si>
    <t xml:space="preserve"> CNY</t>
  </si>
  <si>
    <t xml:space="preserve"> HKD</t>
  </si>
  <si>
    <t xml:space="preserve"> IDR</t>
  </si>
  <si>
    <t xml:space="preserve"> ILS</t>
  </si>
  <si>
    <t xml:space="preserve"> INR</t>
  </si>
  <si>
    <t xml:space="preserve"> KRW</t>
  </si>
  <si>
    <t xml:space="preserve"> MXN</t>
  </si>
  <si>
    <t xml:space="preserve"> MYR</t>
  </si>
  <si>
    <t xml:space="preserve"> NZD</t>
  </si>
  <si>
    <t xml:space="preserve"> PHP</t>
  </si>
  <si>
    <t xml:space="preserve"> SGD</t>
  </si>
  <si>
    <t xml:space="preserve"> THB</t>
  </si>
  <si>
    <t xml:space="preserve"> ZAR</t>
  </si>
  <si>
    <t xml:space="preserve"> EUR</t>
  </si>
  <si>
    <t xml:space="preserve"> AED</t>
  </si>
  <si>
    <t xml:space="preserve"> BHD</t>
  </si>
  <si>
    <t xml:space="preserve"> SAR</t>
  </si>
  <si>
    <t xml:space="preserve"> TWD</t>
  </si>
  <si>
    <t xml:space="preserve"> LKR</t>
  </si>
  <si>
    <t xml:space="preserve"> VND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</si>
  <si>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</si>
  <si>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</si>
  <si>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</si>
  <si>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</si>
  <si>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</si>
  <si>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</si>
  <si>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</si>
  <si>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</si>
  <si>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</si>
  <si>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</si>
  <si>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DECEMEBER</t>
  </si>
  <si>
    <t xml:space="preserve"> NLG</t>
  </si>
  <si>
    <t xml:space="preserve"> DEM</t>
  </si>
  <si>
    <t xml:space="preserve"> FRF</t>
  </si>
  <si>
    <t xml:space="preserve"> ESP</t>
  </si>
  <si>
    <t xml:space="preserve"> ITL</t>
  </si>
  <si>
    <t xml:space="preserve"> BEF</t>
  </si>
  <si>
    <t xml:space="preserve"> IEP</t>
  </si>
  <si>
    <t xml:space="preserve"> FIM</t>
  </si>
  <si>
    <t xml:space="preserve"> ATS</t>
  </si>
  <si>
    <t>ECB RATES</t>
  </si>
  <si>
    <t>Jan</t>
  </si>
  <si>
    <t>euro sheet</t>
  </si>
  <si>
    <t>eur cny</t>
  </si>
  <si>
    <t>eur usd</t>
  </si>
  <si>
    <t>usd sheet</t>
  </si>
  <si>
    <t>cny sheet</t>
  </si>
  <si>
    <t>usd</t>
  </si>
  <si>
    <t>1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</si>
</sst>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-* #,##0.00_-;\-* #,##0.00_-;_-* &quot;-&quot;??_-;_-@_-"/>
    <numFmt numFmtId="165" formatCode="0.00_)"/>
    <numFmt numFmtId="166" formatCode="0.000000"/>
    <numFmt numFmtId="167" formatCode="0.00000"/>
    <numFmt numFmtId="168" formatCode="#,##0.00000"/>
    <numFmt numFmtId="169" formatCode="0.000"/>
    <numFmt numFmtId="170" formatCode="0.0000"/>
    <numFmt numFmtId="171" formatCode="#,##0.0000"/>
    <numFmt numFmtId="172" formatCode="0.0000000"/>
    <numFmt numFmtId="173" formatCode="0.00000000"/>
    <numFmt numFmtId="174" formatCode="0.00000_)"/>
    <numFmt numFmtId="175" formatCode="0.000_)"/>
    <numFmt numFmtId="176" formatCode="0.000000000_)"/>
    <numFmt numFmtId="177" formatCode="_-* #,##0.000000_-;\-* #,##0.000000_-;_-* &quot;-&quot;??_-;_-@_-"/>
    <numFmt numFmtId="178" formatCode="_-* #,##0.00000_-;\-* #,##0.00000_-;_-* &quot;-&quot;??_-;_-@_-"/>
    <numFmt numFmtId="179" formatCode="_-* #,##0.0000_-;\-* #,##0.0000_-;_-* &quot;-&quot;??_-;_-@_-"/>
    <numFmt numFmtId="180" formatCode="_-* #,##0.000_-;\-* #,##0.000_-;_-* &quot;-&quot;??_-;_-@_-"/>
    <numFmt numFmtId="181" formatCode="0.000000_)"/>
    <numFmt numFmtId="182" formatCode="0.0000_)"/>
    <numFmt numFmtId="183" formatCode="[$€-2]\ #,##0"/>
  </numFmts>
  <fonts count="19" x14ac:knownFonts="1">
    <font>
      <sz val="10"/>
      <name val="Arial"/>
    </font>
    <font>
      <sz val="10"/>
      <name val="Courier"/>
      <family val="3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Courier"/>
      <family val="3"/>
    </font>
    <font>
      <b/>
      <u/>
      <sz val="10"/>
      <name val="Times New Roman"/>
      <family val="1"/>
    </font>
    <font>
      <i/>
      <sz val="14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b/>
      <sz val="10"/>
      <color theme="0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/>
    <xf numFmtId="164" fontId="17" fillId="0" borderId="0" applyFont="0" applyFill="0" applyBorder="0" applyAlignment="0" applyProtection="0"/>
  </cellStyleXfs>
  <cellXfs count="245">
    <xf numFmtId="0" fontId="0" fillId="0" borderId="0" xfId="0"/>
    <xf numFmtId="165" fontId="2" fillId="0" borderId="1" xfId="1" applyFont="1" applyFill="1" applyBorder="1" applyAlignment="1">
      <alignment horizontal="centerContinuous"/>
    </xf>
    <xf numFmtId="165" fontId="2" fillId="0" borderId="2" xfId="1" applyFont="1" applyFill="1" applyBorder="1" applyAlignment="1">
      <alignment horizontal="centerContinuous"/>
    </xf>
    <xf numFmtId="165" fontId="2" fillId="0" borderId="0" xfId="1" applyFont="1"/>
    <xf numFmtId="165" fontId="1" fillId="0" borderId="0" xfId="1" applyBorder="1"/>
    <xf numFmtId="165" fontId="1" fillId="0" borderId="0" xfId="1"/>
    <xf numFmtId="165" fontId="3" fillId="0" borderId="3" xfId="1" applyFont="1" applyBorder="1"/>
    <xf numFmtId="165" fontId="3" fillId="0" borderId="4" xfId="1" applyFont="1" applyBorder="1"/>
    <xf numFmtId="165" fontId="3" fillId="0" borderId="0" xfId="1" applyFont="1" applyBorder="1"/>
    <xf numFmtId="165" fontId="4" fillId="0" borderId="5" xfId="1" quotePrefix="1" applyNumberFormat="1" applyFont="1" applyFill="1" applyBorder="1" applyAlignment="1" applyProtection="1">
      <alignment horizontal="left"/>
    </xf>
    <xf numFmtId="165" fontId="2" fillId="0" borderId="6" xfId="1" applyFont="1" applyFill="1" applyBorder="1"/>
    <xf numFmtId="165" fontId="4" fillId="0" borderId="7" xfId="1" applyFont="1" applyBorder="1"/>
    <xf numFmtId="165" fontId="2" fillId="0" borderId="0" xfId="1" applyFont="1" applyBorder="1"/>
    <xf numFmtId="165" fontId="4" fillId="0" borderId="5" xfId="1" quotePrefix="1" applyFont="1" applyFill="1" applyBorder="1" applyAlignment="1">
      <alignment horizontal="left"/>
    </xf>
    <xf numFmtId="165" fontId="2" fillId="0" borderId="0" xfId="1" applyFont="1" applyFill="1" applyBorder="1"/>
    <xf numFmtId="165" fontId="2" fillId="0" borderId="7" xfId="1" applyFont="1" applyBorder="1"/>
    <xf numFmtId="1" fontId="2" fillId="0" borderId="0" xfId="1" applyNumberFormat="1" applyFont="1" applyFill="1" applyBorder="1" applyAlignment="1" applyProtection="1">
      <alignment horizontal="right"/>
    </xf>
    <xf numFmtId="1" fontId="2" fillId="0" borderId="0" xfId="1" quotePrefix="1" applyNumberFormat="1" applyFont="1" applyBorder="1" applyAlignment="1" applyProtection="1">
      <alignment horizontal="center"/>
    </xf>
    <xf numFmtId="165" fontId="2" fillId="0" borderId="0" xfId="1" applyNumberFormat="1" applyFont="1" applyBorder="1" applyAlignment="1" applyProtection="1">
      <alignment horizontal="centerContinuous"/>
    </xf>
    <xf numFmtId="165" fontId="2" fillId="0" borderId="0" xfId="1" applyNumberFormat="1" applyFont="1" applyAlignment="1" applyProtection="1">
      <alignment horizontal="centerContinuous"/>
    </xf>
    <xf numFmtId="165" fontId="2" fillId="0" borderId="0" xfId="1" applyNumberFormat="1" applyFont="1" applyFill="1" applyBorder="1" applyAlignment="1" applyProtection="1">
      <alignment horizontal="center"/>
    </xf>
    <xf numFmtId="165" fontId="4" fillId="0" borderId="8" xfId="1" applyFont="1" applyFill="1" applyBorder="1" applyAlignment="1">
      <alignment horizontal="center"/>
    </xf>
    <xf numFmtId="165" fontId="2" fillId="0" borderId="4" xfId="1" applyFont="1" applyBorder="1"/>
    <xf numFmtId="165" fontId="2" fillId="0" borderId="4" xfId="1" applyNumberFormat="1" applyFont="1" applyBorder="1" applyAlignment="1" applyProtection="1">
      <alignment horizontal="centerContinuous"/>
    </xf>
    <xf numFmtId="165" fontId="2" fillId="0" borderId="4" xfId="1" applyNumberFormat="1" applyFont="1" applyBorder="1" applyAlignment="1" applyProtection="1">
      <alignment horizontal="center"/>
    </xf>
    <xf numFmtId="165" fontId="2" fillId="0" borderId="7" xfId="1" quotePrefix="1" applyNumberFormat="1" applyFont="1" applyBorder="1" applyAlignment="1" applyProtection="1">
      <alignment horizontal="left"/>
    </xf>
    <xf numFmtId="165" fontId="2" fillId="0" borderId="7" xfId="1" applyNumberFormat="1" applyFont="1" applyBorder="1" applyAlignment="1" applyProtection="1">
      <alignment horizontal="left"/>
    </xf>
    <xf numFmtId="4" fontId="5" fillId="0" borderId="0" xfId="1" applyNumberFormat="1" applyFont="1" applyProtection="1"/>
    <xf numFmtId="4" fontId="5" fillId="0" borderId="0" xfId="1" applyNumberFormat="1" applyFont="1"/>
    <xf numFmtId="2" fontId="2" fillId="0" borderId="0" xfId="1" applyNumberFormat="1" applyFont="1" applyAlignment="1" applyProtection="1">
      <alignment horizontal="right"/>
    </xf>
    <xf numFmtId="37" fontId="5" fillId="0" borderId="0" xfId="1" applyNumberFormat="1" applyFont="1" applyProtection="1"/>
    <xf numFmtId="165" fontId="2" fillId="0" borderId="7" xfId="0" applyNumberFormat="1" applyFont="1" applyBorder="1" applyAlignment="1" applyProtection="1">
      <alignment horizontal="left"/>
    </xf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165" fontId="6" fillId="0" borderId="6" xfId="1" applyFont="1" applyFill="1" applyBorder="1"/>
    <xf numFmtId="165" fontId="7" fillId="0" borderId="0" xfId="1" applyFont="1" applyFill="1" applyBorder="1"/>
    <xf numFmtId="166" fontId="2" fillId="0" borderId="0" xfId="1" applyNumberFormat="1" applyFont="1" applyBorder="1" applyAlignment="1" applyProtection="1">
      <alignment horizontal="centerContinuous"/>
    </xf>
    <xf numFmtId="166" fontId="2" fillId="0" borderId="0" xfId="1" applyNumberFormat="1" applyFont="1" applyBorder="1" applyAlignment="1">
      <alignment horizontal="center"/>
    </xf>
    <xf numFmtId="166" fontId="2" fillId="0" borderId="0" xfId="1" applyNumberFormat="1" applyFont="1" applyBorder="1" applyAlignment="1" applyProtection="1">
      <alignment horizontal="center"/>
    </xf>
    <xf numFmtId="2" fontId="2" fillId="0" borderId="0" xfId="1" applyNumberFormat="1" applyFont="1" applyBorder="1" applyAlignment="1" applyProtection="1">
      <alignment horizontal="centerContinuous"/>
    </xf>
    <xf numFmtId="168" fontId="5" fillId="0" borderId="0" xfId="1" applyNumberFormat="1" applyFont="1" applyProtection="1"/>
    <xf numFmtId="167" fontId="1" fillId="0" borderId="0" xfId="1" applyNumberFormat="1" applyBorder="1"/>
    <xf numFmtId="167" fontId="2" fillId="0" borderId="0" xfId="1" applyNumberFormat="1" applyFont="1" applyBorder="1" applyAlignment="1" applyProtection="1">
      <alignment horizontal="center"/>
    </xf>
    <xf numFmtId="167" fontId="2" fillId="0" borderId="0" xfId="1" applyNumberFormat="1" applyFont="1" applyBorder="1" applyAlignment="1">
      <alignment horizontal="center"/>
    </xf>
    <xf numFmtId="169" fontId="2" fillId="0" borderId="0" xfId="1" applyNumberFormat="1" applyFont="1" applyBorder="1" applyAlignment="1" applyProtection="1">
      <alignment horizontal="center"/>
    </xf>
    <xf numFmtId="2" fontId="2" fillId="0" borderId="0" xfId="1" applyNumberFormat="1" applyFont="1" applyBorder="1" applyAlignment="1" applyProtection="1">
      <alignment horizontal="center"/>
    </xf>
    <xf numFmtId="170" fontId="2" fillId="0" borderId="0" xfId="1" applyNumberFormat="1" applyFont="1" applyBorder="1" applyAlignment="1" applyProtection="1">
      <alignment horizontal="center"/>
    </xf>
    <xf numFmtId="167" fontId="2" fillId="0" borderId="0" xfId="0" applyNumberFormat="1" applyFont="1" applyBorder="1" applyAlignment="1" applyProtection="1">
      <alignment horizontal="center"/>
    </xf>
    <xf numFmtId="167" fontId="2" fillId="0" borderId="0" xfId="1" applyNumberFormat="1" applyFont="1" applyBorder="1" applyAlignment="1" applyProtection="1">
      <alignment horizontal="centerContinuous"/>
    </xf>
    <xf numFmtId="167" fontId="2" fillId="0" borderId="0" xfId="1" applyNumberFormat="1" applyFont="1" applyAlignment="1" applyProtection="1">
      <alignment horizontal="right"/>
    </xf>
    <xf numFmtId="170" fontId="2" fillId="0" borderId="0" xfId="1" applyNumberFormat="1" applyFont="1" applyBorder="1" applyAlignment="1" applyProtection="1">
      <alignment horizontal="centerContinuous"/>
    </xf>
    <xf numFmtId="169" fontId="2" fillId="0" borderId="0" xfId="1" applyNumberFormat="1" applyFont="1" applyBorder="1" applyAlignment="1" applyProtection="1">
      <alignment horizontal="centerContinuous"/>
    </xf>
    <xf numFmtId="169" fontId="2" fillId="0" borderId="0" xfId="1" applyNumberFormat="1" applyFont="1" applyAlignment="1" applyProtection="1">
      <alignment horizontal="right"/>
    </xf>
    <xf numFmtId="170" fontId="2" fillId="0" borderId="0" xfId="1" applyNumberFormat="1" applyFont="1" applyAlignment="1" applyProtection="1">
      <alignment horizontal="right"/>
    </xf>
    <xf numFmtId="167" fontId="2" fillId="0" borderId="0" xfId="0" applyNumberFormat="1" applyFont="1" applyAlignment="1" applyProtection="1">
      <alignment horizontal="right"/>
    </xf>
    <xf numFmtId="170" fontId="2" fillId="0" borderId="0" xfId="0" applyNumberFormat="1" applyFont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right"/>
    </xf>
    <xf numFmtId="167" fontId="2" fillId="0" borderId="0" xfId="1" applyNumberFormat="1" applyFont="1" applyBorder="1" applyAlignment="1" applyProtection="1">
      <alignment horizontal="right"/>
    </xf>
    <xf numFmtId="165" fontId="2" fillId="0" borderId="4" xfId="1" applyNumberFormat="1" applyFont="1" applyFill="1" applyBorder="1" applyAlignment="1" applyProtection="1">
      <alignment horizontal="center"/>
    </xf>
    <xf numFmtId="1" fontId="2" fillId="0" borderId="0" xfId="1" applyNumberFormat="1" applyFont="1" applyFill="1" applyBorder="1" applyAlignment="1" applyProtection="1">
      <alignment horizontal="center"/>
    </xf>
    <xf numFmtId="165" fontId="5" fillId="0" borderId="0" xfId="1" applyFont="1"/>
    <xf numFmtId="170" fontId="2" fillId="0" borderId="0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right"/>
    </xf>
    <xf numFmtId="165" fontId="2" fillId="0" borderId="0" xfId="1" applyFont="1" applyBorder="1" applyAlignment="1">
      <alignment horizontal="center"/>
    </xf>
    <xf numFmtId="165" fontId="2" fillId="0" borderId="0" xfId="1" applyFont="1" applyAlignment="1">
      <alignment horizontal="center"/>
    </xf>
    <xf numFmtId="166" fontId="2" fillId="0" borderId="0" xfId="1" applyNumberFormat="1" applyFont="1" applyAlignment="1" applyProtection="1">
      <alignment horizontal="right"/>
    </xf>
    <xf numFmtId="170" fontId="2" fillId="0" borderId="0" xfId="1" applyNumberFormat="1" applyFont="1" applyBorder="1" applyAlignment="1">
      <alignment horizontal="center"/>
    </xf>
    <xf numFmtId="0" fontId="0" fillId="0" borderId="8" xfId="0" applyBorder="1"/>
    <xf numFmtId="165" fontId="2" fillId="0" borderId="8" xfId="1" applyNumberFormat="1" applyFont="1" applyBorder="1" applyAlignment="1" applyProtection="1">
      <alignment horizontal="left" wrapText="1"/>
    </xf>
    <xf numFmtId="165" fontId="2" fillId="0" borderId="8" xfId="1" quotePrefix="1" applyNumberFormat="1" applyFont="1" applyBorder="1" applyAlignment="1" applyProtection="1">
      <alignment horizontal="left" wrapText="1"/>
    </xf>
    <xf numFmtId="0" fontId="2" fillId="0" borderId="8" xfId="0" applyFont="1" applyBorder="1" applyAlignment="1">
      <alignment wrapText="1"/>
    </xf>
    <xf numFmtId="165" fontId="2" fillId="0" borderId="8" xfId="1" applyNumberFormat="1" applyFont="1" applyBorder="1" applyAlignment="1" applyProtection="1">
      <alignment horizontal="left"/>
    </xf>
    <xf numFmtId="165" fontId="2" fillId="0" borderId="8" xfId="1" quotePrefix="1" applyNumberFormat="1" applyFont="1" applyBorder="1" applyAlignment="1" applyProtection="1">
      <alignment horizontal="left"/>
    </xf>
    <xf numFmtId="165" fontId="2" fillId="0" borderId="8" xfId="0" applyNumberFormat="1" applyFont="1" applyBorder="1" applyAlignment="1" applyProtection="1">
      <alignment horizontal="left"/>
    </xf>
    <xf numFmtId="0" fontId="2" fillId="0" borderId="8" xfId="0" applyFont="1" applyBorder="1"/>
    <xf numFmtId="165" fontId="2" fillId="0" borderId="8" xfId="1" applyFont="1" applyBorder="1"/>
    <xf numFmtId="1" fontId="0" fillId="0" borderId="8" xfId="0" applyNumberFormat="1" applyBorder="1"/>
    <xf numFmtId="166" fontId="0" fillId="2" borderId="8" xfId="0" applyNumberFormat="1" applyFill="1" applyBorder="1"/>
    <xf numFmtId="167" fontId="0" fillId="2" borderId="8" xfId="0" applyNumberFormat="1" applyFill="1" applyBorder="1"/>
    <xf numFmtId="170" fontId="0" fillId="2" borderId="8" xfId="0" applyNumberFormat="1" applyFill="1" applyBorder="1"/>
    <xf numFmtId="166" fontId="0" fillId="3" borderId="8" xfId="0" applyNumberFormat="1" applyFill="1" applyBorder="1"/>
    <xf numFmtId="170" fontId="0" fillId="3" borderId="8" xfId="0" applyNumberFormat="1" applyFill="1" applyBorder="1"/>
    <xf numFmtId="167" fontId="0" fillId="3" borderId="8" xfId="0" applyNumberFormat="1" applyFill="1" applyBorder="1"/>
    <xf numFmtId="0" fontId="0" fillId="3" borderId="8" xfId="0" applyFill="1" applyBorder="1"/>
    <xf numFmtId="0" fontId="0" fillId="0" borderId="0" xfId="0" applyAlignment="1">
      <alignment horizontal="left" indent="1"/>
    </xf>
    <xf numFmtId="0" fontId="9" fillId="0" borderId="0" xfId="0" applyFont="1"/>
    <xf numFmtId="0" fontId="8" fillId="0" borderId="8" xfId="0" applyFont="1" applyBorder="1"/>
    <xf numFmtId="0" fontId="10" fillId="0" borderId="0" xfId="0" applyFont="1"/>
    <xf numFmtId="0" fontId="11" fillId="0" borderId="0" xfId="0" applyFon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166" fontId="0" fillId="0" borderId="0" xfId="0" applyNumberFormat="1" applyAlignment="1">
      <alignment horizontal="center"/>
    </xf>
    <xf numFmtId="165" fontId="2" fillId="0" borderId="8" xfId="1" applyNumberFormat="1" applyFont="1" applyBorder="1" applyAlignment="1" applyProtection="1">
      <alignment horizontal="center" wrapText="1"/>
    </xf>
    <xf numFmtId="165" fontId="2" fillId="0" borderId="8" xfId="1" quotePrefix="1" applyNumberFormat="1" applyFont="1" applyBorder="1" applyAlignment="1" applyProtection="1">
      <alignment horizontal="center" wrapText="1"/>
    </xf>
    <xf numFmtId="165" fontId="2" fillId="0" borderId="8" xfId="0" applyNumberFormat="1" applyFont="1" applyBorder="1" applyAlignment="1" applyProtection="1">
      <alignment horizontal="center" wrapText="1"/>
    </xf>
    <xf numFmtId="0" fontId="2" fillId="0" borderId="8" xfId="0" applyFont="1" applyBorder="1" applyAlignment="1">
      <alignment horizontal="center" wrapText="1"/>
    </xf>
    <xf numFmtId="165" fontId="2" fillId="0" borderId="8" xfId="1" applyFont="1" applyBorder="1" applyAlignment="1">
      <alignment horizontal="center" wrapText="1"/>
    </xf>
    <xf numFmtId="165" fontId="2" fillId="0" borderId="8" xfId="1" applyFont="1" applyBorder="1" applyAlignment="1">
      <alignment horizontal="left"/>
    </xf>
    <xf numFmtId="165" fontId="2" fillId="0" borderId="8" xfId="1" applyFont="1" applyBorder="1" applyAlignment="1">
      <alignment horizontal="left" wrapText="1"/>
    </xf>
    <xf numFmtId="165" fontId="3" fillId="0" borderId="0" xfId="1" applyFont="1"/>
    <xf numFmtId="165" fontId="5" fillId="0" borderId="0" xfId="1" applyFont="1" applyAlignment="1">
      <alignment horizontal="center"/>
    </xf>
    <xf numFmtId="165" fontId="12" fillId="0" borderId="0" xfId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5" fontId="2" fillId="0" borderId="8" xfId="1" applyFont="1" applyFill="1" applyBorder="1" applyAlignment="1">
      <alignment horizontal="center" wrapText="1"/>
    </xf>
    <xf numFmtId="0" fontId="8" fillId="0" borderId="0" xfId="0" applyFont="1"/>
    <xf numFmtId="0" fontId="8" fillId="0" borderId="9" xfId="0" applyFont="1" applyBorder="1" applyAlignment="1">
      <alignment horizontal="center" wrapText="1"/>
    </xf>
    <xf numFmtId="168" fontId="2" fillId="0" borderId="0" xfId="1" applyNumberFormat="1" applyFont="1" applyBorder="1" applyAlignment="1">
      <alignment horizontal="center"/>
    </xf>
    <xf numFmtId="165" fontId="2" fillId="0" borderId="0" xfId="1" applyFont="1" applyBorder="1" applyAlignment="1">
      <alignment horizontal="left" wrapText="1"/>
    </xf>
    <xf numFmtId="165" fontId="2" fillId="0" borderId="9" xfId="1" applyFont="1" applyFill="1" applyBorder="1" applyAlignment="1">
      <alignment horizontal="center" wrapText="1"/>
    </xf>
    <xf numFmtId="0" fontId="0" fillId="2" borderId="8" xfId="0" applyFill="1" applyBorder="1"/>
    <xf numFmtId="1" fontId="0" fillId="0" borderId="8" xfId="0" applyNumberFormat="1" applyFill="1" applyBorder="1"/>
    <xf numFmtId="171" fontId="2" fillId="0" borderId="0" xfId="1" applyNumberFormat="1" applyFont="1" applyBorder="1" applyAlignment="1">
      <alignment horizontal="center"/>
    </xf>
    <xf numFmtId="0" fontId="0" fillId="0" borderId="8" xfId="0" applyFill="1" applyBorder="1"/>
    <xf numFmtId="0" fontId="8" fillId="0" borderId="8" xfId="0" applyFont="1" applyBorder="1" applyAlignment="1">
      <alignment horizontal="center" wrapText="1"/>
    </xf>
    <xf numFmtId="165" fontId="2" fillId="0" borderId="2" xfId="1" applyFont="1" applyBorder="1" applyAlignment="1">
      <alignment horizontal="left" wrapText="1"/>
    </xf>
    <xf numFmtId="165" fontId="14" fillId="0" borderId="8" xfId="1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165" fontId="1" fillId="0" borderId="0" xfId="1" applyFont="1" applyBorder="1"/>
    <xf numFmtId="165" fontId="1" fillId="0" borderId="0" xfId="1" applyFont="1"/>
    <xf numFmtId="165" fontId="2" fillId="0" borderId="5" xfId="1" quotePrefix="1" applyNumberFormat="1" applyFont="1" applyFill="1" applyBorder="1" applyAlignment="1" applyProtection="1">
      <alignment horizontal="left"/>
    </xf>
    <xf numFmtId="165" fontId="2" fillId="0" borderId="8" xfId="1" applyFont="1" applyFill="1" applyBorder="1" applyAlignment="1">
      <alignment horizontal="center"/>
    </xf>
    <xf numFmtId="167" fontId="2" fillId="0" borderId="0" xfId="0" applyNumberFormat="1" applyFont="1" applyAlignment="1" applyProtection="1">
      <alignment horizontal="center"/>
    </xf>
    <xf numFmtId="172" fontId="0" fillId="3" borderId="8" xfId="0" applyNumberFormat="1" applyFill="1" applyBorder="1"/>
    <xf numFmtId="165" fontId="2" fillId="0" borderId="9" xfId="1" applyFont="1" applyBorder="1" applyAlignment="1">
      <alignment horizontal="left" wrapText="1"/>
    </xf>
    <xf numFmtId="0" fontId="0" fillId="0" borderId="10" xfId="0" applyBorder="1"/>
    <xf numFmtId="166" fontId="13" fillId="2" borderId="8" xfId="0" applyNumberFormat="1" applyFont="1" applyFill="1" applyBorder="1"/>
    <xf numFmtId="166" fontId="0" fillId="4" borderId="8" xfId="0" applyNumberFormat="1" applyFill="1" applyBorder="1"/>
    <xf numFmtId="165" fontId="4" fillId="0" borderId="5" xfId="1" applyFont="1" applyFill="1" applyBorder="1" applyAlignment="1"/>
    <xf numFmtId="2" fontId="2" fillId="0" borderId="0" xfId="0" applyNumberFormat="1" applyFont="1" applyAlignment="1" applyProtection="1">
      <alignment horizontal="right"/>
    </xf>
    <xf numFmtId="2" fontId="0" fillId="3" borderId="8" xfId="0" applyNumberFormat="1" applyFill="1" applyBorder="1"/>
    <xf numFmtId="2" fontId="0" fillId="4" borderId="8" xfId="0" applyNumberFormat="1" applyFill="1" applyBorder="1"/>
    <xf numFmtId="0" fontId="0" fillId="5" borderId="8" xfId="0" applyFill="1" applyBorder="1"/>
    <xf numFmtId="0" fontId="0" fillId="0" borderId="8" xfId="0" applyNumberFormat="1" applyBorder="1"/>
    <xf numFmtId="173" fontId="0" fillId="5" borderId="8" xfId="0" applyNumberFormat="1" applyFill="1" applyBorder="1"/>
    <xf numFmtId="166" fontId="0" fillId="5" borderId="8" xfId="0" applyNumberFormat="1" applyFill="1" applyBorder="1"/>
    <xf numFmtId="169" fontId="2" fillId="0" borderId="0" xfId="1" applyNumberFormat="1" applyFont="1" applyAlignment="1">
      <alignment horizontal="center"/>
    </xf>
    <xf numFmtId="169" fontId="0" fillId="3" borderId="8" xfId="0" applyNumberFormat="1" applyFill="1" applyBorder="1"/>
    <xf numFmtId="166" fontId="2" fillId="0" borderId="0" xfId="1" applyNumberFormat="1" applyFont="1" applyFill="1" applyBorder="1" applyAlignment="1" applyProtection="1">
      <alignment horizontal="centerContinuous"/>
    </xf>
    <xf numFmtId="167" fontId="2" fillId="0" borderId="0" xfId="1" applyNumberFormat="1" applyFont="1" applyFill="1" applyBorder="1" applyAlignment="1" applyProtection="1">
      <alignment horizontal="centerContinuous"/>
    </xf>
    <xf numFmtId="174" fontId="1" fillId="0" borderId="0" xfId="1" applyNumberFormat="1"/>
    <xf numFmtId="165" fontId="3" fillId="0" borderId="7" xfId="1" applyNumberFormat="1" applyFont="1" applyBorder="1" applyAlignment="1" applyProtection="1">
      <alignment horizontal="left"/>
    </xf>
    <xf numFmtId="165" fontId="3" fillId="0" borderId="7" xfId="1" quotePrefix="1" applyNumberFormat="1" applyFont="1" applyBorder="1" applyAlignment="1" applyProtection="1">
      <alignment horizontal="left"/>
    </xf>
    <xf numFmtId="165" fontId="3" fillId="0" borderId="7" xfId="0" applyNumberFormat="1" applyFont="1" applyBorder="1" applyAlignment="1" applyProtection="1">
      <alignment horizontal="left"/>
    </xf>
    <xf numFmtId="0" fontId="3" fillId="0" borderId="7" xfId="0" applyFont="1" applyBorder="1"/>
    <xf numFmtId="0" fontId="3" fillId="0" borderId="0" xfId="0" applyFont="1" applyBorder="1"/>
    <xf numFmtId="165" fontId="16" fillId="0" borderId="0" xfId="1" applyFont="1" applyBorder="1"/>
    <xf numFmtId="165" fontId="16" fillId="0" borderId="0" xfId="1" applyFont="1"/>
    <xf numFmtId="0" fontId="16" fillId="0" borderId="0" xfId="1" applyNumberFormat="1" applyFont="1"/>
    <xf numFmtId="0" fontId="15" fillId="0" borderId="0" xfId="0" applyFont="1" applyProtection="1">
      <protection locked="0"/>
    </xf>
    <xf numFmtId="0" fontId="15" fillId="0" borderId="0" xfId="0" applyFont="1"/>
    <xf numFmtId="0" fontId="15" fillId="6" borderId="0" xfId="0" applyFont="1" applyFill="1" applyProtection="1">
      <protection locked="0"/>
    </xf>
    <xf numFmtId="0" fontId="15" fillId="7" borderId="0" xfId="0" applyFont="1" applyFill="1"/>
    <xf numFmtId="0" fontId="15" fillId="0" borderId="0" xfId="0" applyFont="1" applyFill="1"/>
    <xf numFmtId="1" fontId="15" fillId="0" borderId="0" xfId="0" applyNumberFormat="1" applyFont="1" applyProtection="1">
      <protection locked="0"/>
    </xf>
    <xf numFmtId="164" fontId="4" fillId="0" borderId="5" xfId="1" applyNumberFormat="1" applyFont="1" applyFill="1" applyBorder="1" applyAlignment="1" applyProtection="1">
      <alignment horizontal="left"/>
    </xf>
    <xf numFmtId="166" fontId="2" fillId="0" borderId="0" xfId="1" applyNumberFormat="1" applyFont="1" applyAlignment="1">
      <alignment horizontal="center"/>
    </xf>
    <xf numFmtId="174" fontId="2" fillId="0" borderId="1" xfId="1" applyNumberFormat="1" applyFont="1" applyFill="1" applyBorder="1" applyAlignment="1">
      <alignment horizontal="centerContinuous"/>
    </xf>
    <xf numFmtId="174" fontId="3" fillId="0" borderId="0" xfId="1" applyNumberFormat="1" applyFont="1" applyBorder="1"/>
    <xf numFmtId="174" fontId="6" fillId="0" borderId="6" xfId="1" applyNumberFormat="1" applyFont="1" applyFill="1" applyBorder="1"/>
    <xf numFmtId="174" fontId="2" fillId="0" borderId="0" xfId="1" applyNumberFormat="1" applyFont="1" applyBorder="1"/>
    <xf numFmtId="174" fontId="2" fillId="0" borderId="0" xfId="1" applyNumberFormat="1" applyFont="1" applyFill="1" applyBorder="1"/>
    <xf numFmtId="174" fontId="16" fillId="0" borderId="0" xfId="1" applyNumberFormat="1" applyFont="1" applyBorder="1"/>
    <xf numFmtId="174" fontId="2" fillId="0" borderId="0" xfId="1" applyNumberFormat="1" applyFont="1" applyBorder="1" applyAlignment="1" applyProtection="1">
      <alignment horizontal="centerContinuous"/>
    </xf>
    <xf numFmtId="174" fontId="2" fillId="0" borderId="4" xfId="1" applyNumberFormat="1" applyFont="1" applyBorder="1" applyAlignment="1" applyProtection="1">
      <alignment horizontal="center"/>
    </xf>
    <xf numFmtId="174" fontId="2" fillId="0" borderId="0" xfId="1" applyNumberFormat="1" applyFont="1" applyBorder="1" applyAlignment="1" applyProtection="1">
      <alignment horizontal="center"/>
    </xf>
    <xf numFmtId="174" fontId="2" fillId="0" borderId="0" xfId="1" applyNumberFormat="1" applyFont="1" applyAlignment="1">
      <alignment horizontal="center"/>
    </xf>
    <xf numFmtId="176" fontId="2" fillId="0" borderId="1" xfId="1" applyNumberFormat="1" applyFont="1" applyFill="1" applyBorder="1" applyAlignment="1">
      <alignment horizontal="centerContinuous"/>
    </xf>
    <xf numFmtId="176" fontId="3" fillId="0" borderId="0" xfId="1" applyNumberFormat="1" applyFont="1" applyBorder="1"/>
    <xf numFmtId="176" fontId="6" fillId="0" borderId="6" xfId="1" applyNumberFormat="1" applyFont="1" applyFill="1" applyBorder="1"/>
    <xf numFmtId="176" fontId="2" fillId="0" borderId="0" xfId="1" applyNumberFormat="1" applyFont="1" applyBorder="1"/>
    <xf numFmtId="176" fontId="2" fillId="0" borderId="0" xfId="1" applyNumberFormat="1" applyFont="1" applyFill="1" applyBorder="1"/>
    <xf numFmtId="176" fontId="2" fillId="0" borderId="0" xfId="1" applyNumberFormat="1" applyFont="1" applyBorder="1" applyAlignment="1" applyProtection="1">
      <alignment horizontal="centerContinuous"/>
    </xf>
    <xf numFmtId="176" fontId="2" fillId="0" borderId="4" xfId="1" applyNumberFormat="1" applyFont="1" applyBorder="1" applyAlignment="1" applyProtection="1">
      <alignment horizontal="center"/>
    </xf>
    <xf numFmtId="176" fontId="1" fillId="0" borderId="0" xfId="1" applyNumberFormat="1"/>
    <xf numFmtId="177" fontId="2" fillId="0" borderId="1" xfId="2" applyNumberFormat="1" applyFont="1" applyFill="1" applyBorder="1" applyAlignment="1">
      <alignment horizontal="centerContinuous"/>
    </xf>
    <xf numFmtId="177" fontId="3" fillId="0" borderId="0" xfId="2" applyNumberFormat="1" applyFont="1" applyBorder="1"/>
    <xf numFmtId="177" fontId="6" fillId="0" borderId="6" xfId="2" applyNumberFormat="1" applyFont="1" applyFill="1" applyBorder="1"/>
    <xf numFmtId="177" fontId="2" fillId="0" borderId="0" xfId="2" applyNumberFormat="1" applyFont="1" applyBorder="1"/>
    <xf numFmtId="177" fontId="2" fillId="0" borderId="0" xfId="2" applyNumberFormat="1" applyFont="1" applyFill="1" applyBorder="1"/>
    <xf numFmtId="177" fontId="2" fillId="0" borderId="0" xfId="2" applyNumberFormat="1" applyFont="1" applyBorder="1" applyAlignment="1" applyProtection="1">
      <alignment horizontal="centerContinuous"/>
    </xf>
    <xf numFmtId="177" fontId="2" fillId="0" borderId="4" xfId="2" applyNumberFormat="1" applyFont="1" applyBorder="1" applyAlignment="1" applyProtection="1">
      <alignment horizontal="center"/>
    </xf>
    <xf numFmtId="177" fontId="2" fillId="0" borderId="0" xfId="2" applyNumberFormat="1" applyFont="1" applyBorder="1" applyAlignment="1" applyProtection="1">
      <alignment horizontal="center"/>
    </xf>
    <xf numFmtId="177" fontId="1" fillId="0" borderId="0" xfId="2" applyNumberFormat="1" applyFont="1"/>
    <xf numFmtId="178" fontId="2" fillId="0" borderId="0" xfId="2" applyNumberFormat="1" applyFont="1" applyBorder="1" applyAlignment="1" applyProtection="1">
      <alignment horizontal="centerContinuous"/>
    </xf>
    <xf numFmtId="178" fontId="2" fillId="0" borderId="0" xfId="2" applyNumberFormat="1" applyFont="1" applyBorder="1" applyAlignment="1" applyProtection="1">
      <alignment horizontal="center"/>
    </xf>
    <xf numFmtId="179" fontId="2" fillId="0" borderId="0" xfId="2" applyNumberFormat="1" applyFont="1" applyBorder="1" applyAlignment="1" applyProtection="1">
      <alignment horizontal="center"/>
    </xf>
    <xf numFmtId="180" fontId="2" fillId="0" borderId="0" xfId="2" applyNumberFormat="1" applyFont="1" applyBorder="1" applyAlignment="1" applyProtection="1">
      <alignment horizontal="center"/>
    </xf>
    <xf numFmtId="179" fontId="2" fillId="0" borderId="0" xfId="2" applyNumberFormat="1" applyFont="1" applyBorder="1" applyAlignment="1" applyProtection="1">
      <alignment horizontal="centerContinuous"/>
    </xf>
    <xf numFmtId="164" fontId="2" fillId="0" borderId="0" xfId="2" applyNumberFormat="1" applyFont="1" applyBorder="1" applyAlignment="1" applyProtection="1">
      <alignment horizontal="centerContinuous"/>
    </xf>
    <xf numFmtId="181" fontId="2" fillId="0" borderId="0" xfId="1" applyNumberFormat="1" applyFont="1" applyBorder="1" applyAlignment="1" applyProtection="1">
      <alignment horizontal="centerContinuous"/>
    </xf>
    <xf numFmtId="182" fontId="2" fillId="0" borderId="0" xfId="1" applyNumberFormat="1" applyFont="1" applyBorder="1" applyAlignment="1" applyProtection="1">
      <alignment horizontal="centerContinuous"/>
    </xf>
    <xf numFmtId="175" fontId="2" fillId="0" borderId="0" xfId="1" applyNumberFormat="1" applyFont="1" applyBorder="1" applyAlignment="1" applyProtection="1">
      <alignment horizontal="centerContinuous"/>
    </xf>
    <xf numFmtId="175" fontId="2" fillId="0" borderId="0" xfId="1" applyNumberFormat="1" applyFont="1" applyAlignment="1">
      <alignment horizontal="center"/>
    </xf>
    <xf numFmtId="170" fontId="2" fillId="0" borderId="0" xfId="1" applyNumberFormat="1" applyFont="1" applyAlignment="1">
      <alignment horizontal="center"/>
    </xf>
    <xf numFmtId="170" fontId="15" fillId="6" borderId="0" xfId="0" applyNumberFormat="1" applyFont="1" applyFill="1" applyProtection="1">
      <protection locked="0"/>
    </xf>
    <xf numFmtId="167" fontId="15" fillId="6" borderId="0" xfId="0" applyNumberFormat="1" applyFont="1" applyFill="1" applyProtection="1">
      <protection locked="0"/>
    </xf>
    <xf numFmtId="167" fontId="15" fillId="0" borderId="0" xfId="0" applyNumberFormat="1" applyFont="1" applyProtection="1">
      <protection locked="0"/>
    </xf>
    <xf numFmtId="176" fontId="2" fillId="0" borderId="0" xfId="1" applyNumberFormat="1" applyFont="1"/>
    <xf numFmtId="176" fontId="2" fillId="0" borderId="6" xfId="1" applyNumberFormat="1" applyFont="1" applyFill="1" applyBorder="1"/>
    <xf numFmtId="176" fontId="2" fillId="0" borderId="0" xfId="1" applyNumberFormat="1" applyFont="1" applyAlignment="1" applyProtection="1">
      <alignment horizontal="centerContinuous"/>
    </xf>
    <xf numFmtId="175" fontId="2" fillId="0" borderId="0" xfId="1" applyNumberFormat="1" applyFont="1" applyBorder="1" applyAlignment="1" applyProtection="1">
      <alignment horizontal="center"/>
    </xf>
    <xf numFmtId="165" fontId="2" fillId="0" borderId="0" xfId="1" applyNumberFormat="1" applyFont="1" applyBorder="1" applyAlignment="1" applyProtection="1">
      <alignment horizontal="center"/>
    </xf>
    <xf numFmtId="15" fontId="0" fillId="0" borderId="0" xfId="0" applyNumberFormat="1"/>
    <xf numFmtId="49" fontId="18" fillId="0" borderId="0" xfId="0" applyNumberFormat="1" applyFont="1" applyAlignment="1">
      <alignment wrapText="1"/>
    </xf>
    <xf numFmtId="0" fontId="13" fillId="0" borderId="0" xfId="0" applyFont="1"/>
    <xf numFmtId="183" fontId="0" fillId="0" borderId="0" xfId="0" applyNumberFormat="1"/>
    <xf numFmtId="167" fontId="0" fillId="0" borderId="0" xfId="0" applyNumberFormat="1"/>
    <xf numFmtId="2" fontId="15" fillId="6" borderId="0" xfId="0" applyNumberFormat="1" applyFont="1" applyFill="1" applyProtection="1">
      <protection locked="0"/>
    </xf>
    <xf numFmtId="166" fontId="2" fillId="8" borderId="0" xfId="1" applyNumberFormat="1" applyFont="1" applyFill="1" applyBorder="1" applyAlignment="1" applyProtection="1">
      <alignment horizontal="centerContinuous"/>
    </xf>
    <xf numFmtId="167" fontId="2" fillId="0" borderId="0" xfId="1" applyNumberFormat="1" applyFont="1" applyFill="1" applyBorder="1" applyAlignment="1" applyProtection="1">
      <alignment horizontal="center"/>
    </xf>
    <xf numFmtId="169" fontId="2" fillId="0" borderId="0" xfId="1" applyNumberFormat="1" applyFont="1" applyFill="1" applyBorder="1" applyAlignment="1" applyProtection="1">
      <alignment horizontal="center"/>
    </xf>
    <xf numFmtId="174" fontId="2" fillId="0" borderId="0" xfId="1" applyNumberFormat="1" applyFont="1" applyFill="1" applyBorder="1" applyAlignment="1">
      <alignment horizontal="center"/>
    </xf>
    <xf numFmtId="174" fontId="2" fillId="0" borderId="0" xfId="1" applyNumberFormat="1" applyFont="1" applyFill="1" applyBorder="1" applyAlignment="1" applyProtection="1">
      <alignment horizontal="center"/>
    </xf>
    <xf numFmtId="182" fontId="2" fillId="0" borderId="0" xfId="1" applyNumberFormat="1" applyFont="1" applyFill="1" applyBorder="1" applyAlignment="1" applyProtection="1">
      <alignment horizontal="center"/>
    </xf>
    <xf numFmtId="175" fontId="2" fillId="0" borderId="0" xfId="1" applyNumberFormat="1" applyFont="1" applyFill="1" applyBorder="1" applyAlignment="1" applyProtection="1">
      <alignment horizontal="center"/>
    </xf>
    <xf numFmtId="181" fontId="2" fillId="0" borderId="0" xfId="1" applyNumberFormat="1" applyFont="1" applyFill="1" applyBorder="1" applyAlignment="1" applyProtection="1">
      <alignment horizontal="center"/>
    </xf>
    <xf numFmtId="174" fontId="2" fillId="0" borderId="0" xfId="0" applyNumberFormat="1" applyFont="1" applyFill="1" applyBorder="1" applyAlignment="1" applyProtection="1">
      <alignment horizontal="center"/>
    </xf>
    <xf numFmtId="174" fontId="2" fillId="0" borderId="0" xfId="1" applyNumberFormat="1" applyFont="1" applyFill="1" applyAlignment="1">
      <alignment horizontal="center"/>
    </xf>
    <xf numFmtId="182" fontId="2" fillId="0" borderId="0" xfId="1" applyNumberFormat="1" applyFont="1" applyFill="1" applyAlignment="1">
      <alignment horizontal="center"/>
    </xf>
    <xf numFmtId="166" fontId="15" fillId="6" borderId="0" xfId="0" applyNumberFormat="1" applyFont="1" applyFill="1" applyProtection="1">
      <protection locked="0"/>
    </xf>
    <xf numFmtId="169" fontId="15" fillId="6" borderId="0" xfId="0" applyNumberFormat="1" applyFont="1" applyFill="1" applyProtection="1">
      <protection locked="0"/>
    </xf>
    <xf numFmtId="167" fontId="2" fillId="0" borderId="0" xfId="1" applyNumberFormat="1" applyFont="1" applyFill="1" applyBorder="1" applyAlignment="1">
      <alignment horizontal="center"/>
    </xf>
    <xf numFmtId="167" fontId="1" fillId="0" borderId="0" xfId="1" applyNumberFormat="1"/>
    <xf numFmtId="166" fontId="2" fillId="0" borderId="0" xfId="1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 applyProtection="1">
      <alignment horizontal="center"/>
    </xf>
    <xf numFmtId="170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 applyProtection="1">
      <alignment horizontal="center"/>
    </xf>
    <xf numFmtId="167" fontId="2" fillId="0" borderId="0" xfId="0" applyNumberFormat="1" applyFont="1" applyFill="1" applyBorder="1" applyAlignment="1" applyProtection="1">
      <alignment horizontal="center"/>
    </xf>
    <xf numFmtId="170" fontId="2" fillId="0" borderId="0" xfId="0" applyNumberFormat="1" applyFont="1" applyFill="1" applyBorder="1" applyAlignment="1" applyProtection="1">
      <alignment horizontal="center"/>
    </xf>
    <xf numFmtId="165" fontId="2" fillId="0" borderId="0" xfId="1" applyFont="1" applyFill="1"/>
    <xf numFmtId="165" fontId="3" fillId="0" borderId="0" xfId="1" applyFont="1" applyFill="1" applyBorder="1"/>
    <xf numFmtId="165" fontId="2" fillId="0" borderId="0" xfId="1" applyNumberFormat="1" applyFont="1" applyFill="1" applyAlignment="1" applyProtection="1">
      <alignment horizontal="centerContinuous"/>
    </xf>
    <xf numFmtId="170" fontId="2" fillId="0" borderId="0" xfId="1" applyNumberFormat="1" applyFont="1" applyFill="1" applyBorder="1" applyAlignment="1" applyProtection="1">
      <alignment horizontal="centerContinuous"/>
    </xf>
    <xf numFmtId="165" fontId="1" fillId="0" borderId="0" xfId="1" applyFill="1"/>
    <xf numFmtId="174" fontId="1" fillId="0" borderId="0" xfId="1" applyNumberFormat="1" applyFill="1"/>
    <xf numFmtId="167" fontId="2" fillId="8" borderId="0" xfId="1" applyNumberFormat="1" applyFont="1" applyFill="1" applyBorder="1" applyAlignment="1" applyProtection="1">
      <alignment horizontal="centerContinuous"/>
    </xf>
    <xf numFmtId="181" fontId="2" fillId="0" borderId="0" xfId="1" applyNumberFormat="1" applyFont="1" applyFill="1" applyBorder="1" applyAlignment="1" applyProtection="1">
      <alignment horizontal="centerContinuous"/>
    </xf>
    <xf numFmtId="180" fontId="2" fillId="0" borderId="0" xfId="2" applyNumberFormat="1" applyFont="1" applyFill="1" applyBorder="1" applyAlignment="1" applyProtection="1">
      <alignment horizontal="center"/>
    </xf>
    <xf numFmtId="178" fontId="2" fillId="0" borderId="0" xfId="2" applyNumberFormat="1" applyFont="1" applyFill="1" applyBorder="1" applyAlignment="1" applyProtection="1">
      <alignment horizontal="centerContinuous"/>
    </xf>
    <xf numFmtId="174" fontId="2" fillId="0" borderId="0" xfId="1" applyNumberFormat="1" applyFont="1" applyFill="1" applyBorder="1" applyAlignment="1" applyProtection="1">
      <alignment horizontal="centerContinuous"/>
    </xf>
    <xf numFmtId="167" fontId="2" fillId="8" borderId="0" xfId="1" applyNumberFormat="1" applyFont="1" applyFill="1" applyBorder="1" applyAlignment="1">
      <alignment horizontal="center"/>
    </xf>
    <xf numFmtId="169" fontId="2" fillId="8" borderId="0" xfId="1" applyNumberFormat="1" applyFont="1" applyFill="1" applyBorder="1" applyAlignment="1" applyProtection="1">
      <alignment horizontal="centerContinuous"/>
    </xf>
  </cellXfs>
  <cellStyles count="3">
    <cellStyle name="Comma" xfId="2" builtinId="3"/>
    <cellStyle name="Normal" xfId="0" builtinId="0"/>
    <cellStyle name="Normal_EXCFEB99A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F5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 x14ac:dyDescent="0.35"/>
  <cols>
    <col min="1" max="1" width="22.19921875" bestFit="1" customWidth="1"/>
    <col min="2" max="2" width="11" customWidth="1"/>
    <col min="3" max="3" width="11.73046875" customWidth="1"/>
    <col min="4" max="4" width="11.46484375" customWidth="1"/>
    <col min="5" max="5" width="11" customWidth="1"/>
    <col min="6" max="6" width="11.796875" customWidth="1"/>
    <col min="7" max="7" width="12.53125" customWidth="1"/>
    <col min="8" max="23" width="11" customWidth="1"/>
    <col min="24" max="24" width="10.19921875" customWidth="1"/>
    <col min="26" max="26" width="11.796875" customWidth="1"/>
    <col min="27" max="27" width="11.46484375" customWidth="1"/>
    <col min="28" max="28" width="11.265625" customWidth="1"/>
    <col min="29" max="29" width="12.796875" customWidth="1"/>
    <col min="30" max="30" width="10.46484375" customWidth="1"/>
    <col min="31" max="31" width="11.46484375" customWidth="1"/>
    <col min="32" max="32" width="12.19921875" customWidth="1"/>
  </cols>
  <sheetData>
    <row r="1" spans="1:32" ht="17.649999999999999" x14ac:dyDescent="0.5">
      <c r="A1" s="89" t="str">
        <f>CHOOSE(A51-3,B51,C51,D51,E51,F51,G51,H51,I51,J51,K51,L51,M51)&amp;" "&amp;EUR!D7&amp;" Interlocking Exchange Rates"</f>
        <v>January 2024 Interlocking Exchange Rates</v>
      </c>
    </row>
    <row r="4" spans="1:32" ht="38.25" x14ac:dyDescent="0.35">
      <c r="A4" s="68"/>
      <c r="B4" s="95" t="s">
        <v>1</v>
      </c>
      <c r="C4" s="96" t="s">
        <v>10</v>
      </c>
      <c r="D4" s="95" t="s">
        <v>12</v>
      </c>
      <c r="E4" s="95" t="s">
        <v>20</v>
      </c>
      <c r="F4" s="95" t="s">
        <v>28</v>
      </c>
      <c r="G4" s="96" t="s">
        <v>30</v>
      </c>
      <c r="H4" s="95" t="s">
        <v>32</v>
      </c>
      <c r="I4" s="95" t="s">
        <v>34</v>
      </c>
      <c r="J4" s="95" t="s">
        <v>36</v>
      </c>
      <c r="K4" s="95" t="s">
        <v>82</v>
      </c>
      <c r="L4" s="96" t="s">
        <v>44</v>
      </c>
      <c r="M4" s="97" t="s">
        <v>119</v>
      </c>
      <c r="N4" s="97" t="s">
        <v>49</v>
      </c>
      <c r="O4" s="98" t="s">
        <v>50</v>
      </c>
      <c r="P4" s="98" t="s">
        <v>83</v>
      </c>
      <c r="Q4" s="98" t="s">
        <v>77</v>
      </c>
      <c r="R4" s="99" t="s">
        <v>81</v>
      </c>
      <c r="S4" s="99" t="s">
        <v>79</v>
      </c>
      <c r="T4" s="99" t="s">
        <v>112</v>
      </c>
      <c r="U4" s="99" t="s">
        <v>113</v>
      </c>
      <c r="V4" s="106" t="s">
        <v>116</v>
      </c>
      <c r="W4" s="111" t="s">
        <v>120</v>
      </c>
      <c r="X4" s="111" t="s">
        <v>121</v>
      </c>
      <c r="Y4" s="106" t="s">
        <v>123</v>
      </c>
      <c r="Z4" s="118" t="s">
        <v>125</v>
      </c>
      <c r="AA4" s="106" t="s">
        <v>128</v>
      </c>
      <c r="AB4" s="106" t="s">
        <v>131</v>
      </c>
      <c r="AC4" s="106" t="s">
        <v>134</v>
      </c>
      <c r="AD4" s="106" t="s">
        <v>136</v>
      </c>
      <c r="AE4" s="106" t="s">
        <v>138</v>
      </c>
      <c r="AF4" s="106" t="s">
        <v>140</v>
      </c>
    </row>
    <row r="5" spans="1:32" x14ac:dyDescent="0.35">
      <c r="A5" s="72" t="s">
        <v>1</v>
      </c>
      <c r="B5" s="77">
        <f>CHOOSE($A$51-3,EUR!D9,EUR!E9,EUR!F9,EUR!G9,EUR!H9,EUR!I9,EUR!J9,EUR!K9,EUR!L9,EUR!M9,EUR!N9,EUR!O9)</f>
        <v>1</v>
      </c>
      <c r="C5" s="78">
        <f t="shared" ref="C5:C35" si="0">+$B5/$B$6</f>
        <v>1.1486331265793706</v>
      </c>
      <c r="D5" s="78">
        <f t="shared" ref="D5:D35" si="1">+$B5/$B$7</f>
        <v>0.89976606082418575</v>
      </c>
      <c r="E5" s="78">
        <f>+B5/B$8</f>
        <v>6.3869195886823785E-3</v>
      </c>
      <c r="F5" s="78">
        <f t="shared" ref="F5:F30" si="2">+$B5/$B$9</f>
        <v>0.13414715943389899</v>
      </c>
      <c r="G5" s="78">
        <f t="shared" ref="G5:G35" si="3">+$B5/$B$10</f>
        <v>0.6155361319709467</v>
      </c>
      <c r="H5" s="78">
        <f t="shared" ref="H5:H22" si="4">B5/B$11</f>
        <v>0.68036467546604984</v>
      </c>
      <c r="I5" s="78">
        <f t="shared" ref="I5:I22" si="5">B5/B$12</f>
        <v>1.075037626316921</v>
      </c>
      <c r="J5" s="78">
        <f t="shared" ref="J5:J22" si="6">B5/$B$13</f>
        <v>9.0594480984218448E-2</v>
      </c>
      <c r="K5" s="78">
        <f t="shared" ref="K5:K22" si="7">B5/$B$14</f>
        <v>8.8790233074361832E-2</v>
      </c>
      <c r="L5" s="78">
        <f t="shared" ref="L5:L22" si="8">B5/$B$15</f>
        <v>4.8542982383751689E-2</v>
      </c>
      <c r="M5" s="78">
        <f t="shared" ref="M5:M35" si="9">+$B5/$B$16</f>
        <v>0.18608459405645808</v>
      </c>
      <c r="N5" s="78">
        <f t="shared" ref="N5:N22" si="10">B5/$B$17</f>
        <v>5.3257494660936155E-2</v>
      </c>
      <c r="O5" s="78">
        <f t="shared" ref="O5:O35" si="11">+$B5/$B$18</f>
        <v>0.11510658870113726</v>
      </c>
      <c r="P5" s="78">
        <f t="shared" ref="P5:P11" si="12">B5/$B$19</f>
        <v>0.68292016663252064</v>
      </c>
      <c r="Q5" s="78">
        <f t="shared" ref="Q5:Q35" si="13">+$B5/$B$20</f>
        <v>0.12667688526874502</v>
      </c>
      <c r="R5" s="78">
        <f>+$B5/$B$21</f>
        <v>0.57025547445255476</v>
      </c>
      <c r="S5" s="78">
        <f t="shared" ref="S5:S24" si="14">B5/$B$22</f>
        <v>1.081677465413363E-2</v>
      </c>
      <c r="T5" s="78">
        <f>$B$5/$B$23</f>
        <v>0.24502417163453177</v>
      </c>
      <c r="U5" s="78">
        <f>$B$5/$B$24</f>
        <v>2.3932033026205577</v>
      </c>
      <c r="V5" s="78">
        <f>$B$5/$B$25</f>
        <v>0.239958343231615</v>
      </c>
      <c r="W5" s="78">
        <f t="shared" ref="W5:W10" si="15">B5/$B$26</f>
        <v>1.0025558155405576E-2</v>
      </c>
      <c r="X5" s="78">
        <f>B5/$B$27</f>
        <v>0.23065390381732212</v>
      </c>
      <c r="Y5" s="78">
        <f>B5/$B$28</f>
        <v>2.6316482012684543E-2</v>
      </c>
      <c r="Z5" s="78">
        <f t="shared" ref="Z5:Z31" si="16">B5/$B$29</f>
        <v>0.19526292152383184</v>
      </c>
      <c r="AA5" s="78">
        <f t="shared" ref="AA5:AA30" si="17">B5/$B$30</f>
        <v>2.9306871963258561E-2</v>
      </c>
      <c r="AB5" s="78">
        <f t="shared" ref="AB5:AB31" si="18">B5/$B$31</f>
        <v>4.0462895524803755E-2</v>
      </c>
      <c r="AC5" s="137">
        <f>B5/$B$32</f>
        <v>0.20099290495045524</v>
      </c>
      <c r="AD5" s="134">
        <f>B5/$B$33</f>
        <v>6.9975088868362871E-4</v>
      </c>
      <c r="AE5" s="134">
        <f>B5/$B$34</f>
        <v>2.7780453189755801E-3</v>
      </c>
      <c r="AF5" s="136">
        <f>B5/$B$35</f>
        <v>3.7149518900727907E-5</v>
      </c>
    </row>
    <row r="6" spans="1:32" x14ac:dyDescent="0.35">
      <c r="A6" s="73" t="s">
        <v>10</v>
      </c>
      <c r="B6" s="81">
        <f>CHOOSE($A$51-3,EUR!D10,EUR!E10,EUR!F10,EUR!G10,EUR!H10,EUR!I10,EUR!J10,EUR!K10,EUR!L10,EUR!M10,EUR!N10,EUR!O10)</f>
        <v>0.87060000000000004</v>
      </c>
      <c r="C6" s="77">
        <f t="shared" si="0"/>
        <v>1</v>
      </c>
      <c r="D6" s="78">
        <f t="shared" si="1"/>
        <v>0.78333633255353619</v>
      </c>
      <c r="E6" s="78">
        <f>+B6/B$8</f>
        <v>5.5604521939068789E-3</v>
      </c>
      <c r="F6" s="78">
        <f t="shared" si="2"/>
        <v>0.11678851700315246</v>
      </c>
      <c r="G6" s="78">
        <f t="shared" si="3"/>
        <v>0.53588575649390624</v>
      </c>
      <c r="H6" s="78">
        <f t="shared" si="4"/>
        <v>0.59232548646074301</v>
      </c>
      <c r="I6" s="78">
        <f t="shared" si="5"/>
        <v>0.93592775747151147</v>
      </c>
      <c r="J6" s="78">
        <f t="shared" si="6"/>
        <v>7.8871555144860578E-2</v>
      </c>
      <c r="K6" s="78">
        <f t="shared" si="7"/>
        <v>7.7300776914539404E-2</v>
      </c>
      <c r="L6" s="78">
        <f t="shared" si="8"/>
        <v>4.2261520463294226E-2</v>
      </c>
      <c r="M6" s="78">
        <f t="shared" si="9"/>
        <v>0.1620052475855524</v>
      </c>
      <c r="N6" s="78">
        <f t="shared" si="10"/>
        <v>4.6365974851811022E-2</v>
      </c>
      <c r="O6" s="78">
        <f t="shared" si="11"/>
        <v>0.1002117961232101</v>
      </c>
      <c r="P6" s="78">
        <f t="shared" si="12"/>
        <v>0.59455029707027252</v>
      </c>
      <c r="Q6" s="78">
        <f t="shared" si="13"/>
        <v>0.11028489631496942</v>
      </c>
      <c r="R6" s="78">
        <f t="shared" ref="R6:R22" si="19">B6/$B$21</f>
        <v>0.4964644160583942</v>
      </c>
      <c r="S6" s="78">
        <f t="shared" si="14"/>
        <v>9.41708401388874E-3</v>
      </c>
      <c r="T6" s="78">
        <f>B6/$B$23</f>
        <v>0.21331804382502337</v>
      </c>
      <c r="U6" s="78">
        <f>B6/$B$24</f>
        <v>2.0835227952614574</v>
      </c>
      <c r="V6" s="78">
        <f t="shared" ref="V6:V31" si="20">B6/$B$25</f>
        <v>0.20890773361744402</v>
      </c>
      <c r="W6" s="112">
        <f t="shared" si="15"/>
        <v>8.7282509300960938E-3</v>
      </c>
      <c r="X6" s="78">
        <f t="shared" ref="X6:X26" si="21">B6/$B$27</f>
        <v>0.20080728866336064</v>
      </c>
      <c r="Y6" s="78">
        <f>B6/$B$28</f>
        <v>2.2911129240243164E-2</v>
      </c>
      <c r="Z6" s="78">
        <f t="shared" si="16"/>
        <v>0.16999589947864802</v>
      </c>
      <c r="AA6" s="78">
        <f t="shared" si="17"/>
        <v>2.5514562731212904E-2</v>
      </c>
      <c r="AB6" s="128">
        <f t="shared" si="18"/>
        <v>3.5226996843894152E-2</v>
      </c>
      <c r="AC6" s="137">
        <f t="shared" ref="AC6:AC35" si="22">B6/$B$32</f>
        <v>0.17498442304986636</v>
      </c>
      <c r="AD6" s="134">
        <f>B6/$B$33</f>
        <v>6.092031236879671E-4</v>
      </c>
      <c r="AE6" s="134">
        <f t="shared" ref="AE6:AE35" si="23">B6/$B$34</f>
        <v>2.4185662547001404E-3</v>
      </c>
      <c r="AF6" s="136">
        <f t="shared" ref="AF6:AF35" si="24">B6/$B$35</f>
        <v>3.2342371154973715E-5</v>
      </c>
    </row>
    <row r="7" spans="1:32" x14ac:dyDescent="0.35">
      <c r="A7" s="72" t="s">
        <v>12</v>
      </c>
      <c r="B7" s="81">
        <f>CHOOSE($A$51-3,EUR!D11,EUR!E11,EUR!F11,EUR!G11,EUR!H11,EUR!I11,EUR!J11,EUR!K11,EUR!L11,EUR!M11,EUR!N11,EUR!O11)</f>
        <v>1.1113999999999999</v>
      </c>
      <c r="C7" s="81">
        <f t="shared" si="0"/>
        <v>1.2765908568803124</v>
      </c>
      <c r="D7" s="77">
        <f t="shared" si="1"/>
        <v>1</v>
      </c>
      <c r="E7" s="78">
        <f>+B7/B$8</f>
        <v>7.0984224308615956E-3</v>
      </c>
      <c r="F7" s="78">
        <f t="shared" si="2"/>
        <v>0.14909115299483533</v>
      </c>
      <c r="G7" s="78">
        <f t="shared" si="3"/>
        <v>0.68410685707251007</v>
      </c>
      <c r="H7" s="78">
        <f t="shared" si="4"/>
        <v>0.75615730031296768</v>
      </c>
      <c r="I7" s="78">
        <f t="shared" si="5"/>
        <v>1.1947968178886259</v>
      </c>
      <c r="J7" s="78">
        <f t="shared" si="6"/>
        <v>0.10068670616586037</v>
      </c>
      <c r="K7" s="78">
        <f t="shared" si="7"/>
        <v>9.8681465038845728E-2</v>
      </c>
      <c r="L7" s="78">
        <f t="shared" si="8"/>
        <v>5.3950670621301627E-2</v>
      </c>
      <c r="M7" s="78">
        <f t="shared" si="9"/>
        <v>0.20681441783434748</v>
      </c>
      <c r="N7" s="78">
        <f t="shared" si="10"/>
        <v>5.9190379566164443E-2</v>
      </c>
      <c r="O7" s="78">
        <f t="shared" si="11"/>
        <v>0.12792946268244393</v>
      </c>
      <c r="P7" s="78">
        <f t="shared" si="12"/>
        <v>0.75899747319538347</v>
      </c>
      <c r="Q7" s="78">
        <f t="shared" si="13"/>
        <v>0.1407886902876832</v>
      </c>
      <c r="R7" s="78">
        <f t="shared" si="19"/>
        <v>0.63378193430656926</v>
      </c>
      <c r="S7" s="78">
        <f t="shared" si="14"/>
        <v>1.2021763350604116E-2</v>
      </c>
      <c r="T7" s="78">
        <f t="shared" ref="T7:T22" si="25">B7/$B$23</f>
        <v>0.27231986435461858</v>
      </c>
      <c r="U7" s="78">
        <f t="shared" ref="U7:U23" si="26">B7/$B$24</f>
        <v>2.6598061505324875</v>
      </c>
      <c r="V7" s="78">
        <f t="shared" si="20"/>
        <v>0.26668970266761688</v>
      </c>
      <c r="W7" s="78">
        <f t="shared" si="15"/>
        <v>1.1142405333917756E-2</v>
      </c>
      <c r="X7" s="78">
        <f t="shared" si="21"/>
        <v>0.25634874870257179</v>
      </c>
      <c r="Y7" s="78">
        <f t="shared" ref="Y7:Y27" si="27">B7/$B$28</f>
        <v>2.9248138108897599E-2</v>
      </c>
      <c r="Z7" s="78">
        <f t="shared" si="16"/>
        <v>0.21701521098158671</v>
      </c>
      <c r="AA7" s="78">
        <f t="shared" si="17"/>
        <v>3.2571657499965559E-2</v>
      </c>
      <c r="AB7" s="78">
        <f t="shared" si="18"/>
        <v>4.4970462086266892E-2</v>
      </c>
      <c r="AC7" s="137">
        <f t="shared" si="22"/>
        <v>0.22338351456193595</v>
      </c>
      <c r="AD7" s="134">
        <f t="shared" ref="AD7:AD35" si="28">B7/$B$33</f>
        <v>7.7770313768298484E-4</v>
      </c>
      <c r="AE7" s="134">
        <f t="shared" si="23"/>
        <v>3.0875195675094599E-3</v>
      </c>
      <c r="AF7" s="136">
        <f t="shared" si="24"/>
        <v>4.1287975306268994E-5</v>
      </c>
    </row>
    <row r="8" spans="1:32" x14ac:dyDescent="0.35">
      <c r="A8" s="72" t="s">
        <v>20</v>
      </c>
      <c r="B8" s="82">
        <f>CHOOSE($A$51-3,EUR!D15,EUR!E15,EUR!F15,EUR!G15,EUR!H15,EUR!I15,EUR!J15,EUR!K15,EUR!L15,EUR!M15,EUR!N15,EUR!O15)</f>
        <v>156.57</v>
      </c>
      <c r="C8" s="82">
        <f t="shared" si="0"/>
        <v>179.84148862853203</v>
      </c>
      <c r="D8" s="82">
        <f t="shared" si="1"/>
        <v>140.87637214324275</v>
      </c>
      <c r="E8" s="77">
        <f>+B8/B$8</f>
        <v>1</v>
      </c>
      <c r="F8" s="79">
        <f t="shared" si="2"/>
        <v>21.003420752565564</v>
      </c>
      <c r="G8" s="79">
        <f t="shared" si="3"/>
        <v>96.374492182691114</v>
      </c>
      <c r="H8" s="80">
        <f t="shared" si="4"/>
        <v>106.52469723771941</v>
      </c>
      <c r="I8" s="79">
        <f t="shared" si="5"/>
        <v>168.31864115244034</v>
      </c>
      <c r="J8" s="79">
        <f t="shared" si="6"/>
        <v>14.184377887699082</v>
      </c>
      <c r="K8" s="79">
        <f t="shared" si="7"/>
        <v>13.90188679245283</v>
      </c>
      <c r="L8" s="79">
        <f t="shared" si="8"/>
        <v>7.6003747518240017</v>
      </c>
      <c r="M8" s="79">
        <f t="shared" si="9"/>
        <v>29.135264891419638</v>
      </c>
      <c r="N8" s="79">
        <f t="shared" si="10"/>
        <v>8.3385259390627731</v>
      </c>
      <c r="O8" s="79">
        <f t="shared" si="11"/>
        <v>18.022238592937061</v>
      </c>
      <c r="P8" s="79">
        <f t="shared" si="12"/>
        <v>106.92481048965377</v>
      </c>
      <c r="Q8" s="79">
        <f t="shared" si="13"/>
        <v>19.833799926527405</v>
      </c>
      <c r="R8" s="79">
        <f t="shared" si="19"/>
        <v>89.284899635036496</v>
      </c>
      <c r="S8" s="78">
        <f t="shared" si="14"/>
        <v>1.6935824075977024</v>
      </c>
      <c r="T8" s="78">
        <f t="shared" si="25"/>
        <v>38.363434552818639</v>
      </c>
      <c r="U8" s="78">
        <f t="shared" si="26"/>
        <v>374.70384109130072</v>
      </c>
      <c r="V8" s="78">
        <f t="shared" si="20"/>
        <v>37.570277799773955</v>
      </c>
      <c r="W8" s="112">
        <f t="shared" si="15"/>
        <v>1.5697016403918509</v>
      </c>
      <c r="X8" s="78">
        <f t="shared" si="21"/>
        <v>36.113481720678124</v>
      </c>
      <c r="Y8" s="78">
        <f t="shared" si="27"/>
        <v>4.1203715887260186</v>
      </c>
      <c r="Z8" s="78">
        <f t="shared" si="16"/>
        <v>30.572315622986352</v>
      </c>
      <c r="AA8" s="78">
        <f t="shared" si="17"/>
        <v>4.5885769432873929</v>
      </c>
      <c r="AB8" s="78">
        <f t="shared" si="18"/>
        <v>6.3352755523185236</v>
      </c>
      <c r="AC8" s="137">
        <f t="shared" si="22"/>
        <v>31.46945912809278</v>
      </c>
      <c r="AD8" s="134">
        <f t="shared" si="28"/>
        <v>0.10955999664119573</v>
      </c>
      <c r="AE8" s="134">
        <f t="shared" si="23"/>
        <v>0.43495855559200658</v>
      </c>
      <c r="AF8" s="136">
        <f t="shared" si="24"/>
        <v>5.8165001742869673E-3</v>
      </c>
    </row>
    <row r="9" spans="1:32" x14ac:dyDescent="0.35">
      <c r="A9" s="72" t="s">
        <v>28</v>
      </c>
      <c r="B9" s="81">
        <f>CHOOSE($A$51-3,EUR!D19,EUR!E19,EUR!F19,EUR!G19,EUR!H19,EUR!I19,EUR!J19,EUR!K19,EUR!L19,EUR!M19,EUR!N19,EUR!O19)</f>
        <v>7.4545000000000003</v>
      </c>
      <c r="C9" s="81">
        <f t="shared" si="0"/>
        <v>8.5624856420859174</v>
      </c>
      <c r="D9" s="81">
        <f t="shared" si="1"/>
        <v>6.7073061004138932</v>
      </c>
      <c r="E9" s="81">
        <f t="shared" ref="E9:E35" si="29">+B9/$B$8</f>
        <v>4.7611292073832794E-2</v>
      </c>
      <c r="F9" s="77">
        <f t="shared" si="2"/>
        <v>1</v>
      </c>
      <c r="G9" s="78">
        <f t="shared" si="3"/>
        <v>4.5885140957774224</v>
      </c>
      <c r="H9" s="78">
        <f t="shared" si="4"/>
        <v>5.0717784732616682</v>
      </c>
      <c r="I9" s="78">
        <f t="shared" si="5"/>
        <v>8.0138679853794876</v>
      </c>
      <c r="J9" s="78">
        <f t="shared" si="6"/>
        <v>0.67533655849685637</v>
      </c>
      <c r="K9" s="78">
        <f t="shared" si="7"/>
        <v>0.66188679245283022</v>
      </c>
      <c r="L9" s="78">
        <f t="shared" si="8"/>
        <v>0.36186366217967703</v>
      </c>
      <c r="M9" s="78">
        <f t="shared" si="9"/>
        <v>1.3871676063938667</v>
      </c>
      <c r="N9" s="78">
        <f t="shared" si="10"/>
        <v>0.39700799394994857</v>
      </c>
      <c r="O9" s="78">
        <f t="shared" si="11"/>
        <v>0.85806206547262776</v>
      </c>
      <c r="P9" s="78">
        <f t="shared" si="12"/>
        <v>5.0908283821621261</v>
      </c>
      <c r="Q9" s="78">
        <f t="shared" si="13"/>
        <v>0.94431284123585979</v>
      </c>
      <c r="R9" s="78">
        <f t="shared" si="19"/>
        <v>4.2509694343065698</v>
      </c>
      <c r="S9" s="78">
        <f t="shared" si="14"/>
        <v>8.0633646659239153E-2</v>
      </c>
      <c r="T9" s="78">
        <f t="shared" si="25"/>
        <v>1.8265326874496171</v>
      </c>
      <c r="U9" s="78">
        <f t="shared" si="26"/>
        <v>17.840134019384948</v>
      </c>
      <c r="V9" s="78">
        <f t="shared" si="20"/>
        <v>1.788769469620074</v>
      </c>
      <c r="W9" s="112">
        <f t="shared" si="15"/>
        <v>7.473552326947086E-2</v>
      </c>
      <c r="X9" s="78">
        <f t="shared" si="21"/>
        <v>1.7194095260062279</v>
      </c>
      <c r="Y9" s="78">
        <f t="shared" si="27"/>
        <v>0.19617621516355693</v>
      </c>
      <c r="Z9" s="78">
        <f t="shared" si="16"/>
        <v>1.4555874484994047</v>
      </c>
      <c r="AA9" s="78">
        <f t="shared" si="17"/>
        <v>0.21846807705011095</v>
      </c>
      <c r="AB9" s="78">
        <f t="shared" si="18"/>
        <v>0.30163065468964961</v>
      </c>
      <c r="AC9" s="137">
        <f t="shared" si="22"/>
        <v>1.4983016099531687</v>
      </c>
      <c r="AD9" s="134">
        <f t="shared" si="28"/>
        <v>5.2162929996921103E-3</v>
      </c>
      <c r="AE9" s="134">
        <f t="shared" si="23"/>
        <v>2.0708938830303465E-2</v>
      </c>
      <c r="AF9" s="136">
        <f t="shared" si="24"/>
        <v>2.7693108864547617E-4</v>
      </c>
    </row>
    <row r="10" spans="1:32" x14ac:dyDescent="0.35">
      <c r="A10" s="73" t="s">
        <v>30</v>
      </c>
      <c r="B10" s="81">
        <f>CHOOSE($A$51-3,EUR!D20,EUR!E20,EUR!F20,EUR!G20,EUR!H20,EUR!I20,EUR!J20,EUR!K20,EUR!L20,EUR!M20,EUR!N20,EUR!O20)</f>
        <v>1.6246</v>
      </c>
      <c r="C10" s="81">
        <f t="shared" si="0"/>
        <v>1.8660693774408454</v>
      </c>
      <c r="D10" s="81">
        <f t="shared" si="1"/>
        <v>1.4617599424149723</v>
      </c>
      <c r="E10" s="81">
        <f t="shared" si="29"/>
        <v>1.0376189563773393E-2</v>
      </c>
      <c r="F10" s="81">
        <f t="shared" si="2"/>
        <v>0.21793547521631229</v>
      </c>
      <c r="G10" s="77">
        <f t="shared" si="3"/>
        <v>1</v>
      </c>
      <c r="H10" s="78">
        <f t="shared" si="4"/>
        <v>1.1053204517621444</v>
      </c>
      <c r="I10" s="78">
        <f t="shared" si="5"/>
        <v>1.74650612771447</v>
      </c>
      <c r="J10" s="78">
        <f t="shared" si="6"/>
        <v>0.14717979380696128</v>
      </c>
      <c r="K10" s="78">
        <f t="shared" si="7"/>
        <v>0.14424861265260822</v>
      </c>
      <c r="L10" s="78">
        <f t="shared" si="8"/>
        <v>7.8862929180642999E-2</v>
      </c>
      <c r="M10" s="78">
        <f t="shared" si="9"/>
        <v>0.30231303150412181</v>
      </c>
      <c r="N10" s="78">
        <f t="shared" si="10"/>
        <v>8.6522125826156884E-2</v>
      </c>
      <c r="O10" s="78">
        <f t="shared" si="11"/>
        <v>0.1870021640038676</v>
      </c>
      <c r="P10" s="78">
        <f t="shared" si="12"/>
        <v>1.1094721027111931</v>
      </c>
      <c r="Q10" s="78">
        <f t="shared" si="13"/>
        <v>0.20579926780760316</v>
      </c>
      <c r="R10" s="78">
        <f t="shared" si="19"/>
        <v>0.92643704379562042</v>
      </c>
      <c r="S10" s="78">
        <f t="shared" si="14"/>
        <v>1.7572932103105496E-2</v>
      </c>
      <c r="T10" s="78">
        <f t="shared" si="25"/>
        <v>0.3980662692374603</v>
      </c>
      <c r="U10" s="78">
        <f t="shared" si="26"/>
        <v>3.8879980854373581</v>
      </c>
      <c r="V10" s="78">
        <f t="shared" si="20"/>
        <v>0.38983632441408173</v>
      </c>
      <c r="W10" s="112">
        <f t="shared" si="15"/>
        <v>1.62875217792719E-2</v>
      </c>
      <c r="X10" s="78">
        <f t="shared" si="21"/>
        <v>0.37472033214162154</v>
      </c>
      <c r="Y10" s="78">
        <f t="shared" si="27"/>
        <v>4.2753756677807307E-2</v>
      </c>
      <c r="Z10" s="78">
        <f t="shared" si="16"/>
        <v>0.31722414230761725</v>
      </c>
      <c r="AA10" s="78">
        <f t="shared" si="17"/>
        <v>4.761194419150986E-2</v>
      </c>
      <c r="AB10" s="78">
        <f t="shared" si="18"/>
        <v>6.5736020069596182E-2</v>
      </c>
      <c r="AC10" s="137">
        <f t="shared" si="22"/>
        <v>0.32653307338250964</v>
      </c>
      <c r="AD10" s="134">
        <f t="shared" si="28"/>
        <v>1.1368152937554232E-3</v>
      </c>
      <c r="AE10" s="134">
        <f t="shared" si="23"/>
        <v>4.5132124252077275E-3</v>
      </c>
      <c r="AF10" s="136">
        <f t="shared" si="24"/>
        <v>6.0353108406122556E-5</v>
      </c>
    </row>
    <row r="11" spans="1:32" x14ac:dyDescent="0.35">
      <c r="A11" s="72" t="s">
        <v>32</v>
      </c>
      <c r="B11" s="81">
        <f>CHOOSE($A$51-3,EUR!D21,EUR!E21,EUR!F21,EUR!G21,EUR!H21,EUR!I21,EUR!J21,EUR!K21,EUR!L21,EUR!M21,EUR!N21,EUR!O21)</f>
        <v>1.4698</v>
      </c>
      <c r="C11" s="81">
        <f t="shared" si="0"/>
        <v>1.6882609694463588</v>
      </c>
      <c r="D11" s="81">
        <f t="shared" si="1"/>
        <v>1.3224761561993883</v>
      </c>
      <c r="E11" s="81">
        <f t="shared" si="29"/>
        <v>9.3874944114453601E-3</v>
      </c>
      <c r="F11" s="81">
        <f t="shared" si="2"/>
        <v>0.19716949493594471</v>
      </c>
      <c r="G11" s="81">
        <f t="shared" si="3"/>
        <v>0.90471500677089745</v>
      </c>
      <c r="H11" s="77">
        <f t="shared" si="4"/>
        <v>1</v>
      </c>
      <c r="I11" s="78">
        <f t="shared" si="5"/>
        <v>1.5800903031606106</v>
      </c>
      <c r="J11" s="78">
        <f t="shared" si="6"/>
        <v>0.13315576815060426</v>
      </c>
      <c r="K11" s="78">
        <f t="shared" si="7"/>
        <v>0.13050388457269702</v>
      </c>
      <c r="L11" s="78">
        <f t="shared" si="8"/>
        <v>7.1348475507638232E-2</v>
      </c>
      <c r="M11" s="78">
        <f t="shared" si="9"/>
        <v>0.27350713634418206</v>
      </c>
      <c r="N11" s="78">
        <f t="shared" si="10"/>
        <v>7.8277865652643955E-2</v>
      </c>
      <c r="O11" s="78">
        <f t="shared" si="11"/>
        <v>0.16918366407293153</v>
      </c>
      <c r="P11" s="78">
        <f t="shared" si="12"/>
        <v>1.0037560609164788</v>
      </c>
      <c r="Q11" s="78">
        <f t="shared" si="13"/>
        <v>0.18618968596800142</v>
      </c>
      <c r="R11" s="78">
        <f t="shared" si="19"/>
        <v>0.83816149635036497</v>
      </c>
      <c r="S11" s="78">
        <f t="shared" si="14"/>
        <v>1.589849538664561E-2</v>
      </c>
      <c r="T11" s="78">
        <f t="shared" si="25"/>
        <v>0.36013652746843478</v>
      </c>
      <c r="U11" s="78">
        <f t="shared" si="26"/>
        <v>3.5175302141916958</v>
      </c>
      <c r="V11" s="78">
        <f t="shared" si="20"/>
        <v>0.35269077288182771</v>
      </c>
      <c r="W11" s="112">
        <f t="shared" ref="W11:W24" si="30">B11/$B$26</f>
        <v>1.4735565376815115E-2</v>
      </c>
      <c r="X11" s="78">
        <f t="shared" si="21"/>
        <v>0.33901510783070005</v>
      </c>
      <c r="Y11" s="78">
        <f t="shared" si="27"/>
        <v>3.8679965262243737E-2</v>
      </c>
      <c r="Z11" s="78">
        <f t="shared" si="16"/>
        <v>0.28699744205572802</v>
      </c>
      <c r="AA11" s="78">
        <f t="shared" si="17"/>
        <v>4.3075240411597431E-2</v>
      </c>
      <c r="AB11" s="78">
        <f t="shared" si="18"/>
        <v>5.947236384235656E-2</v>
      </c>
      <c r="AC11" s="137">
        <f t="shared" si="22"/>
        <v>0.29541937169617916</v>
      </c>
      <c r="AD11" s="134">
        <f t="shared" si="28"/>
        <v>1.0284938561871974E-3</v>
      </c>
      <c r="AE11" s="134">
        <f t="shared" si="23"/>
        <v>4.0831710098303076E-3</v>
      </c>
      <c r="AF11" s="136">
        <f t="shared" si="24"/>
        <v>5.4602362880289873E-5</v>
      </c>
    </row>
    <row r="12" spans="1:32" x14ac:dyDescent="0.35">
      <c r="A12" s="72" t="s">
        <v>34</v>
      </c>
      <c r="B12" s="81">
        <f>CHOOSE($A$51-3,EUR!D22,EUR!E22,EUR!F22,EUR!G22,EUR!H22,EUR!I22,EUR!J22,EUR!K22,EUR!L22,EUR!M22,EUR!N22,EUR!O22)</f>
        <v>0.93020000000000003</v>
      </c>
      <c r="C12" s="81">
        <f t="shared" si="0"/>
        <v>1.0684585343441304</v>
      </c>
      <c r="D12" s="81">
        <f>+$B12/$B$7</f>
        <v>0.83696238977865767</v>
      </c>
      <c r="E12" s="81">
        <f t="shared" si="29"/>
        <v>5.9411126013923492E-3</v>
      </c>
      <c r="F12" s="81">
        <f>+$B12/$B$9</f>
        <v>0.12478368770541283</v>
      </c>
      <c r="G12" s="81">
        <f>+$B12/$B$10</f>
        <v>0.57257170995937456</v>
      </c>
      <c r="H12" s="81">
        <f>B12/B$11</f>
        <v>0.63287522111851957</v>
      </c>
      <c r="I12" s="77">
        <f t="shared" si="5"/>
        <v>1</v>
      </c>
      <c r="J12" s="78">
        <f t="shared" si="6"/>
        <v>8.4270986211520002E-2</v>
      </c>
      <c r="K12" s="78">
        <f>B12/$B$14</f>
        <v>8.2592674805771371E-2</v>
      </c>
      <c r="L12" s="78">
        <f>B12/$B$15</f>
        <v>4.5154682213365827E-2</v>
      </c>
      <c r="M12" s="78">
        <f>+$B12/$B$16</f>
        <v>0.17309588939131731</v>
      </c>
      <c r="N12" s="78">
        <f>B12/$B$17</f>
        <v>4.9540121533602814E-2</v>
      </c>
      <c r="O12" s="78">
        <f>+$B12/$B$18</f>
        <v>0.10707214880979787</v>
      </c>
      <c r="P12" s="78">
        <f t="shared" ref="P12:P17" si="31">B12/$B$19</f>
        <v>0.63525233900157074</v>
      </c>
      <c r="Q12" s="78">
        <f t="shared" si="13"/>
        <v>0.11783483867698662</v>
      </c>
      <c r="R12" s="78">
        <f>B12/$B$21</f>
        <v>0.53045164233576647</v>
      </c>
      <c r="S12" s="78">
        <f t="shared" si="14"/>
        <v>1.0061763783275104E-2</v>
      </c>
      <c r="T12" s="78">
        <f t="shared" si="25"/>
        <v>0.22792148445444146</v>
      </c>
      <c r="U12" s="78">
        <f t="shared" si="26"/>
        <v>2.2261577120976428</v>
      </c>
      <c r="V12" s="78">
        <f t="shared" si="20"/>
        <v>0.22320925087404828</v>
      </c>
      <c r="W12" s="78">
        <f t="shared" si="30"/>
        <v>9.3257741961582669E-3</v>
      </c>
      <c r="X12" s="78">
        <f t="shared" si="21"/>
        <v>0.21455426133087305</v>
      </c>
      <c r="Y12" s="78">
        <f t="shared" si="27"/>
        <v>2.4479591568199163E-2</v>
      </c>
      <c r="Z12" s="78">
        <f t="shared" si="16"/>
        <v>0.1816335696014684</v>
      </c>
      <c r="AA12" s="78">
        <f t="shared" si="17"/>
        <v>2.7261252300223113E-2</v>
      </c>
      <c r="AB12" s="78">
        <f t="shared" si="18"/>
        <v>3.7638585417172458E-2</v>
      </c>
      <c r="AC12" s="137">
        <f t="shared" si="22"/>
        <v>0.18696360018491348</v>
      </c>
      <c r="AD12" s="134">
        <f t="shared" si="28"/>
        <v>6.5090827665351136E-4</v>
      </c>
      <c r="AE12" s="134">
        <f t="shared" si="23"/>
        <v>2.5841377557110847E-3</v>
      </c>
      <c r="AF12" s="136">
        <f t="shared" si="24"/>
        <v>3.4556482481457096E-5</v>
      </c>
    </row>
    <row r="13" spans="1:32" x14ac:dyDescent="0.35">
      <c r="A13" s="72" t="s">
        <v>36</v>
      </c>
      <c r="B13" s="81">
        <f>CHOOSE($A$51-3,EUR!D23,EUR!E23,EUR!F23,EUR!G23,EUR!H23,EUR!I23,EUR!J23,EUR!K23,EUR!L23,EUR!M23,EUR!N23,EUR!O23)</f>
        <v>11.0382</v>
      </c>
      <c r="C13" s="83">
        <f t="shared" si="0"/>
        <v>12.678842177808407</v>
      </c>
      <c r="D13" s="81">
        <f>+$B13/$B$7</f>
        <v>9.9317977325895264</v>
      </c>
      <c r="E13" s="81">
        <f t="shared" si="29"/>
        <v>7.0500095803793836E-2</v>
      </c>
      <c r="F13" s="81">
        <f>+$B13/$B$9</f>
        <v>1.4807431752632636</v>
      </c>
      <c r="G13" s="81">
        <f>+$B13/$B$10</f>
        <v>6.7944109319217034</v>
      </c>
      <c r="H13" s="81">
        <f>B13/B$11</f>
        <v>7.5100013607293512</v>
      </c>
      <c r="I13" s="81">
        <f t="shared" si="5"/>
        <v>11.866480326811438</v>
      </c>
      <c r="J13" s="77">
        <f t="shared" si="6"/>
        <v>1</v>
      </c>
      <c r="K13" s="78">
        <f>B13/$B$14</f>
        <v>0.98008435072142064</v>
      </c>
      <c r="L13" s="78">
        <f>B13/$B$15</f>
        <v>0.53582714814832788</v>
      </c>
      <c r="M13" s="78">
        <f>+$B13/$B$16</f>
        <v>2.0540389661139953</v>
      </c>
      <c r="N13" s="78">
        <f>B13/$B$17</f>
        <v>0.58786687756634548</v>
      </c>
      <c r="O13" s="78">
        <f>+$B13/$B$18</f>
        <v>1.2705695474008933</v>
      </c>
      <c r="P13" s="78">
        <f t="shared" si="31"/>
        <v>7.5382093833230899</v>
      </c>
      <c r="Q13" s="78">
        <f t="shared" si="13"/>
        <v>1.3982847949734611</v>
      </c>
      <c r="R13" s="78">
        <f>B13/$B$21</f>
        <v>6.2945939781021893</v>
      </c>
      <c r="S13" s="78">
        <f t="shared" si="14"/>
        <v>0.11939772198725784</v>
      </c>
      <c r="T13" s="78">
        <f t="shared" si="25"/>
        <v>2.7046258113362884</v>
      </c>
      <c r="U13" s="78">
        <f t="shared" si="26"/>
        <v>26.416656694986237</v>
      </c>
      <c r="V13" s="78">
        <f t="shared" si="20"/>
        <v>2.6487081842592124</v>
      </c>
      <c r="W13" s="112">
        <f t="shared" si="30"/>
        <v>0.11066411603099782</v>
      </c>
      <c r="X13" s="78">
        <f t="shared" si="21"/>
        <v>2.5460039211163652</v>
      </c>
      <c r="Y13" s="78">
        <f t="shared" si="27"/>
        <v>0.29048659175241454</v>
      </c>
      <c r="Z13" s="78">
        <f t="shared" si="16"/>
        <v>2.1553511803643608</v>
      </c>
      <c r="AA13" s="78">
        <f t="shared" si="17"/>
        <v>0.32349511410484061</v>
      </c>
      <c r="AB13" s="78">
        <f t="shared" si="18"/>
        <v>0.44663753338188883</v>
      </c>
      <c r="AC13" s="137">
        <f t="shared" si="22"/>
        <v>2.218599883424115</v>
      </c>
      <c r="AD13" s="134">
        <f t="shared" si="28"/>
        <v>7.7239902594676297E-3</v>
      </c>
      <c r="AE13" s="134">
        <f t="shared" si="23"/>
        <v>3.0664619839916248E-2</v>
      </c>
      <c r="AF13" s="136">
        <f t="shared" si="24"/>
        <v>4.1006381953001477E-4</v>
      </c>
    </row>
    <row r="14" spans="1:32" x14ac:dyDescent="0.35">
      <c r="A14" s="72" t="s">
        <v>38</v>
      </c>
      <c r="B14" s="81">
        <f>CHOOSE($A$51-3,EUR!D24,EUR!E24,EUR!F24,EUR!G24,EUR!H24,EUR!I24,EUR!J24,EUR!K24,EUR!L24,EUR!M24,EUR!N24,EUR!O24)</f>
        <v>11.262499999999999</v>
      </c>
      <c r="C14" s="83">
        <f t="shared" si="0"/>
        <v>12.93648058810016</v>
      </c>
      <c r="D14" s="81">
        <f t="shared" si="1"/>
        <v>10.133615260032391</v>
      </c>
      <c r="E14" s="81">
        <f t="shared" si="29"/>
        <v>7.1932681867535292E-2</v>
      </c>
      <c r="F14" s="81">
        <f t="shared" si="2"/>
        <v>1.5108323831242871</v>
      </c>
      <c r="G14" s="81">
        <f t="shared" si="3"/>
        <v>6.9324756863227863</v>
      </c>
      <c r="H14" s="81">
        <f t="shared" si="4"/>
        <v>7.6626071574363852</v>
      </c>
      <c r="I14" s="81">
        <f t="shared" si="5"/>
        <v>12.107611266394322</v>
      </c>
      <c r="J14" s="81">
        <f t="shared" si="6"/>
        <v>1.0203203420847602</v>
      </c>
      <c r="K14" s="77">
        <f t="shared" si="7"/>
        <v>1</v>
      </c>
      <c r="L14" s="78">
        <f t="shared" si="8"/>
        <v>0.54671533909700343</v>
      </c>
      <c r="M14" s="78">
        <f t="shared" si="9"/>
        <v>2.0957777405608589</v>
      </c>
      <c r="N14" s="78">
        <f t="shared" si="10"/>
        <v>0.59981253361879339</v>
      </c>
      <c r="O14" s="78">
        <f t="shared" si="11"/>
        <v>1.2963879552465583</v>
      </c>
      <c r="P14" s="78">
        <f t="shared" si="31"/>
        <v>7.6913883766987636</v>
      </c>
      <c r="Q14" s="78">
        <f t="shared" si="13"/>
        <v>1.4266984203392405</v>
      </c>
      <c r="R14" s="78">
        <f t="shared" si="19"/>
        <v>6.422502281021897</v>
      </c>
      <c r="S14" s="78">
        <f t="shared" si="14"/>
        <v>0.12182392454218001</v>
      </c>
      <c r="T14" s="78">
        <f t="shared" si="25"/>
        <v>2.7595847330339138</v>
      </c>
      <c r="U14" s="78">
        <f t="shared" si="26"/>
        <v>26.953452195764029</v>
      </c>
      <c r="V14" s="78">
        <f t="shared" si="20"/>
        <v>2.7025308406460637</v>
      </c>
      <c r="W14" s="112">
        <f t="shared" si="30"/>
        <v>0.11291284872525528</v>
      </c>
      <c r="X14" s="78">
        <f t="shared" si="21"/>
        <v>2.5977395917425903</v>
      </c>
      <c r="Y14" s="78">
        <f t="shared" si="27"/>
        <v>0.29638937866785964</v>
      </c>
      <c r="Z14" s="78">
        <f t="shared" si="16"/>
        <v>2.1991486536621561</v>
      </c>
      <c r="AA14" s="78">
        <f t="shared" si="17"/>
        <v>0.33006864548619952</v>
      </c>
      <c r="AB14" s="78">
        <f t="shared" si="18"/>
        <v>0.45571336084810227</v>
      </c>
      <c r="AC14" s="137">
        <f t="shared" si="22"/>
        <v>2.2636825920045021</v>
      </c>
      <c r="AD14" s="134">
        <f t="shared" si="28"/>
        <v>7.8809443837993681E-3</v>
      </c>
      <c r="AE14" s="134">
        <f t="shared" si="23"/>
        <v>3.128773540496247E-2</v>
      </c>
      <c r="AF14" s="136">
        <f t="shared" si="24"/>
        <v>4.1839645661944801E-4</v>
      </c>
    </row>
    <row r="15" spans="1:32" x14ac:dyDescent="0.35">
      <c r="A15" s="73" t="s">
        <v>44</v>
      </c>
      <c r="B15" s="81">
        <f>CHOOSE($A$51-3,EUR!D27,EUR!E27,EUR!F27,EUR!G27,EUR!H27,EUR!I27,EUR!J27,EUR!K27,EUR!L27,EUR!M27,EUR!N27,EUR!O27)</f>
        <v>20.600300000000001</v>
      </c>
      <c r="C15" s="83">
        <f t="shared" si="0"/>
        <v>23.662186997473007</v>
      </c>
      <c r="D15" s="81">
        <f t="shared" si="1"/>
        <v>18.535450782796474</v>
      </c>
      <c r="E15" s="81">
        <f t="shared" si="29"/>
        <v>0.13157245960273362</v>
      </c>
      <c r="F15" s="81">
        <f t="shared" si="2"/>
        <v>2.7634717284861492</v>
      </c>
      <c r="G15" s="81">
        <f t="shared" si="3"/>
        <v>12.680228979441093</v>
      </c>
      <c r="H15" s="81">
        <f t="shared" si="4"/>
        <v>14.015716424003266</v>
      </c>
      <c r="I15" s="81">
        <f t="shared" si="5"/>
        <v>22.146097613416469</v>
      </c>
      <c r="J15" s="81">
        <f t="shared" si="6"/>
        <v>1.8662734866191952</v>
      </c>
      <c r="K15" s="81">
        <f t="shared" si="7"/>
        <v>1.829105438401776</v>
      </c>
      <c r="L15" s="77">
        <f t="shared" si="8"/>
        <v>1</v>
      </c>
      <c r="M15" s="78">
        <f t="shared" si="9"/>
        <v>3.8333984629412532</v>
      </c>
      <c r="N15" s="78">
        <f t="shared" si="10"/>
        <v>1.0971203672636831</v>
      </c>
      <c r="O15" s="78">
        <f t="shared" si="11"/>
        <v>2.3712302592200381</v>
      </c>
      <c r="P15" s="78">
        <f t="shared" si="31"/>
        <v>14.068360308679916</v>
      </c>
      <c r="Q15" s="78">
        <f t="shared" si="13"/>
        <v>2.6095818396017281</v>
      </c>
      <c r="R15" s="78">
        <f t="shared" si="19"/>
        <v>11.747433850364963</v>
      </c>
      <c r="S15" s="78">
        <f t="shared" si="14"/>
        <v>0.22282880290754903</v>
      </c>
      <c r="T15" s="78">
        <f t="shared" si="25"/>
        <v>5.0475714429228447</v>
      </c>
      <c r="U15" s="78">
        <f t="shared" si="26"/>
        <v>49.300705994974273</v>
      </c>
      <c r="V15" s="78">
        <f t="shared" si="20"/>
        <v>4.9432138580742384</v>
      </c>
      <c r="W15" s="112">
        <f t="shared" si="30"/>
        <v>0.20652950566880149</v>
      </c>
      <c r="X15" s="78">
        <f t="shared" si="21"/>
        <v>4.7515396148079807</v>
      </c>
      <c r="Y15" s="78">
        <f t="shared" si="27"/>
        <v>0.54212742440590544</v>
      </c>
      <c r="Z15" s="78">
        <f t="shared" si="16"/>
        <v>4.0224747622673931</v>
      </c>
      <c r="AA15" s="78">
        <f t="shared" si="17"/>
        <v>0.60373035450471535</v>
      </c>
      <c r="AB15" s="78">
        <f t="shared" si="18"/>
        <v>0.83354778667961482</v>
      </c>
      <c r="AC15" s="137">
        <f t="shared" si="22"/>
        <v>4.1405141398508638</v>
      </c>
      <c r="AD15" s="134">
        <f t="shared" si="28"/>
        <v>1.4415078232149357E-2</v>
      </c>
      <c r="AE15" s="134">
        <f t="shared" si="23"/>
        <v>5.7228566984492649E-2</v>
      </c>
      <c r="AF15" s="136">
        <f t="shared" si="24"/>
        <v>7.6529123421066505E-4</v>
      </c>
    </row>
    <row r="16" spans="1:32" x14ac:dyDescent="0.35">
      <c r="A16" s="74" t="s">
        <v>47</v>
      </c>
      <c r="B16" s="81">
        <f>CHOOSE($A$51-3,EUR!D29,EUR!E29,EUR!F29,EUR!G29,EUR!H29,EUR!I29,EUR!J29,EUR!K29,EUR!L29,EUR!M29,EUR!N29,EUR!O29)</f>
        <v>5.3738999999999999</v>
      </c>
      <c r="C16" s="81">
        <f t="shared" si="0"/>
        <v>6.172639558924879</v>
      </c>
      <c r="D16" s="81">
        <f t="shared" si="1"/>
        <v>4.835252834263092</v>
      </c>
      <c r="E16" s="81">
        <f t="shared" si="29"/>
        <v>3.4322667177620232E-2</v>
      </c>
      <c r="F16" s="81">
        <f t="shared" si="2"/>
        <v>0.72089342008182977</v>
      </c>
      <c r="G16" s="81">
        <f t="shared" si="3"/>
        <v>3.3078296195986705</v>
      </c>
      <c r="H16" s="81">
        <f t="shared" si="4"/>
        <v>3.6562117294870049</v>
      </c>
      <c r="I16" s="81">
        <f t="shared" si="5"/>
        <v>5.7771447000645022</v>
      </c>
      <c r="J16" s="81">
        <f t="shared" si="6"/>
        <v>0.48684568136109146</v>
      </c>
      <c r="K16" s="81">
        <f t="shared" si="7"/>
        <v>0.47714983351831303</v>
      </c>
      <c r="L16" s="81">
        <f t="shared" si="8"/>
        <v>0.26086513303204323</v>
      </c>
      <c r="M16" s="77">
        <f t="shared" si="9"/>
        <v>1</v>
      </c>
      <c r="N16" s="78">
        <f t="shared" si="10"/>
        <v>0.28620045055840482</v>
      </c>
      <c r="O16" s="78">
        <f t="shared" si="11"/>
        <v>0.61857129702104152</v>
      </c>
      <c r="P16" s="78">
        <f t="shared" si="31"/>
        <v>3.669944683466503</v>
      </c>
      <c r="Q16" s="78">
        <f t="shared" si="13"/>
        <v>0.68074891374570878</v>
      </c>
      <c r="R16" s="78">
        <f t="shared" si="19"/>
        <v>3.0644958941605838</v>
      </c>
      <c r="S16" s="78">
        <f t="shared" si="14"/>
        <v>5.8128265313848716E-2</v>
      </c>
      <c r="T16" s="78">
        <f t="shared" si="25"/>
        <v>1.3167353959468102</v>
      </c>
      <c r="U16" s="78">
        <f t="shared" si="26"/>
        <v>12.860835227952615</v>
      </c>
      <c r="V16" s="78">
        <f t="shared" si="20"/>
        <v>1.2895121406923757</v>
      </c>
      <c r="W16" s="112">
        <f t="shared" si="30"/>
        <v>5.3876346971334019E-2</v>
      </c>
      <c r="X16" s="78">
        <f t="shared" si="21"/>
        <v>1.2395110137239074</v>
      </c>
      <c r="Y16" s="78">
        <f t="shared" si="27"/>
        <v>0.14142214268796546</v>
      </c>
      <c r="Z16" s="78">
        <f t="shared" si="16"/>
        <v>1.0493234139769199</v>
      </c>
      <c r="AA16" s="78">
        <f t="shared" si="17"/>
        <v>0.15749219924335517</v>
      </c>
      <c r="AB16" s="78">
        <f t="shared" si="18"/>
        <v>0.21744355426074291</v>
      </c>
      <c r="AC16" s="137">
        <f t="shared" si="22"/>
        <v>1.0801157719132515</v>
      </c>
      <c r="AD16" s="134">
        <f t="shared" si="28"/>
        <v>3.7603913006969518E-3</v>
      </c>
      <c r="AE16" s="134">
        <f t="shared" si="23"/>
        <v>1.4928937739642871E-2</v>
      </c>
      <c r="AF16" s="136">
        <f t="shared" si="24"/>
        <v>1.9963779962062168E-4</v>
      </c>
    </row>
    <row r="17" spans="1:32" x14ac:dyDescent="0.35">
      <c r="A17" s="74" t="s">
        <v>49</v>
      </c>
      <c r="B17" s="83">
        <f>CHOOSE($A$51-3,EUR!D30,EUR!E30,EUR!F30,EUR!G30,EUR!H30,EUR!I30,EUR!J30,EUR!K30,EUR!L30,EUR!M30,EUR!N30,EUR!O30)</f>
        <v>18.776700000000002</v>
      </c>
      <c r="C17" s="83">
        <f t="shared" si="0"/>
        <v>21.567539627842869</v>
      </c>
      <c r="D17" s="83">
        <f t="shared" si="1"/>
        <v>16.894637394277492</v>
      </c>
      <c r="E17" s="81">
        <f t="shared" si="29"/>
        <v>0.11992527304081244</v>
      </c>
      <c r="F17" s="81">
        <f t="shared" si="2"/>
        <v>2.5188409685424911</v>
      </c>
      <c r="G17" s="81">
        <f t="shared" si="3"/>
        <v>11.557737289178876</v>
      </c>
      <c r="H17" s="81">
        <f t="shared" si="4"/>
        <v>12.775003401823378</v>
      </c>
      <c r="I17" s="81">
        <f t="shared" si="5"/>
        <v>20.185658998064934</v>
      </c>
      <c r="J17" s="81">
        <f t="shared" si="6"/>
        <v>1.7010653910963747</v>
      </c>
      <c r="K17" s="81">
        <f t="shared" si="7"/>
        <v>1.6671875693673699</v>
      </c>
      <c r="L17" s="81">
        <f t="shared" si="8"/>
        <v>0.91147701732499042</v>
      </c>
      <c r="M17" s="81">
        <f t="shared" si="9"/>
        <v>3.4940545972198964</v>
      </c>
      <c r="N17" s="77">
        <f t="shared" si="10"/>
        <v>1</v>
      </c>
      <c r="O17" s="78">
        <f t="shared" si="11"/>
        <v>2.1613218840646442</v>
      </c>
      <c r="P17" s="78">
        <f t="shared" si="31"/>
        <v>12.822987092808852</v>
      </c>
      <c r="Q17" s="78">
        <f t="shared" si="13"/>
        <v>2.3785738716256448</v>
      </c>
      <c r="R17" s="78">
        <f t="shared" si="19"/>
        <v>10.707515967153286</v>
      </c>
      <c r="S17" s="78">
        <f t="shared" si="14"/>
        <v>0.20310333264827096</v>
      </c>
      <c r="T17" s="78">
        <f t="shared" si="25"/>
        <v>4.6007453635301134</v>
      </c>
      <c r="U17" s="78">
        <f t="shared" si="26"/>
        <v>44.93646045231543</v>
      </c>
      <c r="V17" s="78">
        <f t="shared" si="20"/>
        <v>4.5056258233570654</v>
      </c>
      <c r="W17" s="112">
        <f t="shared" si="30"/>
        <v>0.18824689781660389</v>
      </c>
      <c r="X17" s="78">
        <f t="shared" si="21"/>
        <v>4.3309191558067131</v>
      </c>
      <c r="Y17" s="78">
        <f t="shared" si="27"/>
        <v>0.49413668780757392</v>
      </c>
      <c r="Z17" s="78">
        <f t="shared" si="16"/>
        <v>3.666393298576534</v>
      </c>
      <c r="AA17" s="78">
        <f t="shared" si="17"/>
        <v>0.55028634279251709</v>
      </c>
      <c r="AB17" s="78">
        <f t="shared" si="18"/>
        <v>0.7597596504005828</v>
      </c>
      <c r="AC17" s="137">
        <f t="shared" si="22"/>
        <v>3.7739834783832134</v>
      </c>
      <c r="AD17" s="134">
        <f t="shared" si="28"/>
        <v>1.3139012511545891E-2</v>
      </c>
      <c r="AE17" s="134">
        <f t="shared" si="23"/>
        <v>5.2162523540808782E-2</v>
      </c>
      <c r="AF17" s="136">
        <f t="shared" si="24"/>
        <v>6.9754537154329769E-4</v>
      </c>
    </row>
    <row r="18" spans="1:32" x14ac:dyDescent="0.35">
      <c r="A18" s="75" t="s">
        <v>50</v>
      </c>
      <c r="B18" s="81">
        <f>CHOOSE($A$51-3,EUR!D31,EUR!E31,EUR!F31,EUR!G31,EUR!H31,EUR!I31,EUR!J31,EUR!K31,EUR!L31,EUR!M31,EUR!N31,EUR!O31)</f>
        <v>8.6875999999999998</v>
      </c>
      <c r="C18" s="83">
        <f t="shared" si="0"/>
        <v>9.9788651504709396</v>
      </c>
      <c r="D18" s="81">
        <f t="shared" si="1"/>
        <v>7.8168076300161964</v>
      </c>
      <c r="E18" s="81">
        <f t="shared" si="29"/>
        <v>5.5487002618637031E-2</v>
      </c>
      <c r="F18" s="81">
        <f t="shared" si="2"/>
        <v>1.1654168622979408</v>
      </c>
      <c r="G18" s="81">
        <f t="shared" si="3"/>
        <v>5.347531700110796</v>
      </c>
      <c r="H18" s="81">
        <f t="shared" si="4"/>
        <v>5.9107361545788537</v>
      </c>
      <c r="I18" s="81">
        <f t="shared" si="5"/>
        <v>9.3394968823908826</v>
      </c>
      <c r="J18" s="81">
        <f t="shared" si="6"/>
        <v>0.78704861299849616</v>
      </c>
      <c r="K18" s="81">
        <f t="shared" si="7"/>
        <v>0.77137402885682582</v>
      </c>
      <c r="L18" s="81">
        <f t="shared" si="8"/>
        <v>0.42172201375708118</v>
      </c>
      <c r="M18" s="81">
        <f t="shared" si="9"/>
        <v>1.616628519324885</v>
      </c>
      <c r="N18" s="81">
        <f t="shared" si="10"/>
        <v>0.46267981061634894</v>
      </c>
      <c r="O18" s="77">
        <f t="shared" si="11"/>
        <v>1</v>
      </c>
      <c r="P18" s="78">
        <f t="shared" ref="P18:P24" si="32">B18/$B$19</f>
        <v>5.9329372396366864</v>
      </c>
      <c r="Q18" s="78">
        <f t="shared" si="13"/>
        <v>1.1005181084607492</v>
      </c>
      <c r="R18" s="78">
        <f t="shared" si="19"/>
        <v>4.954151459854014</v>
      </c>
      <c r="S18" s="78">
        <f t="shared" si="14"/>
        <v>9.3971811485251328E-2</v>
      </c>
      <c r="T18" s="78">
        <f t="shared" si="25"/>
        <v>2.1286719934921581</v>
      </c>
      <c r="U18" s="78">
        <f t="shared" si="26"/>
        <v>20.791193011846357</v>
      </c>
      <c r="V18" s="78">
        <f t="shared" si="20"/>
        <v>2.0846621026589784</v>
      </c>
      <c r="W18" s="112">
        <f t="shared" si="30"/>
        <v>8.7098039030901478E-2</v>
      </c>
      <c r="X18" s="78">
        <f t="shared" si="21"/>
        <v>2.0038288548033676</v>
      </c>
      <c r="Y18" s="78">
        <f t="shared" si="27"/>
        <v>0.22862706913339823</v>
      </c>
      <c r="Z18" s="78">
        <f t="shared" si="16"/>
        <v>1.6963661570304416</v>
      </c>
      <c r="AA18" s="78">
        <f t="shared" si="17"/>
        <v>0.25460638086800508</v>
      </c>
      <c r="AB18" s="78">
        <f t="shared" si="18"/>
        <v>0.35152545116128509</v>
      </c>
      <c r="AC18" s="137">
        <f t="shared" si="22"/>
        <v>1.7461459610475751</v>
      </c>
      <c r="AD18" s="134">
        <f t="shared" si="28"/>
        <v>6.0791558205278923E-3</v>
      </c>
      <c r="AE18" s="134">
        <f t="shared" si="23"/>
        <v>2.4134546513132252E-2</v>
      </c>
      <c r="AF18" s="136">
        <f t="shared" si="24"/>
        <v>3.2274016040196376E-4</v>
      </c>
    </row>
    <row r="19" spans="1:32" x14ac:dyDescent="0.35">
      <c r="A19" s="75" t="s">
        <v>61</v>
      </c>
      <c r="B19" s="81">
        <f>CHOOSE($A$51-3,EUR!D32,EUR!E32,EUR!F32,EUR!G32,EUR!H32,EUR!I32,EUR!J32,EUR!K32,EUR!L32,EUR!M32,EUR!N32,EUR!O32)</f>
        <v>1.4642999999999999</v>
      </c>
      <c r="C19" s="81">
        <f t="shared" si="0"/>
        <v>1.6819434872501722</v>
      </c>
      <c r="D19" s="81">
        <f>+$B19/$B$7</f>
        <v>1.3175274428648551</v>
      </c>
      <c r="E19" s="81">
        <f t="shared" si="29"/>
        <v>9.3523663537076075E-3</v>
      </c>
      <c r="F19" s="81">
        <f>+$B19/$B$9</f>
        <v>0.19643168555905827</v>
      </c>
      <c r="G19" s="81">
        <f>+$B19/$B$10</f>
        <v>0.90132955804505721</v>
      </c>
      <c r="H19" s="81">
        <f>B19/B$11</f>
        <v>0.99625799428493667</v>
      </c>
      <c r="I19" s="81">
        <f t="shared" si="5"/>
        <v>1.5741775962158675</v>
      </c>
      <c r="J19" s="81">
        <f t="shared" si="6"/>
        <v>0.13265749850519107</v>
      </c>
      <c r="K19" s="81">
        <f>B19/$B$14</f>
        <v>0.13001553829078802</v>
      </c>
      <c r="L19" s="81">
        <f>B19/$B$15</f>
        <v>7.1081489104527593E-2</v>
      </c>
      <c r="M19" s="81">
        <f>+$B19/$B$16</f>
        <v>0.27248367107687155</v>
      </c>
      <c r="N19" s="81">
        <f>B19/$B$17</f>
        <v>7.7984949432008815E-2</v>
      </c>
      <c r="O19" s="81">
        <f>+$B19/$B$18</f>
        <v>0.16855057783507527</v>
      </c>
      <c r="P19" s="77">
        <f t="shared" si="32"/>
        <v>1</v>
      </c>
      <c r="Q19" s="78">
        <f t="shared" si="13"/>
        <v>0.18549296309902333</v>
      </c>
      <c r="R19" s="78">
        <f>B19/$B$21</f>
        <v>0.83502509124087587</v>
      </c>
      <c r="S19" s="78">
        <f t="shared" si="14"/>
        <v>1.5839003126047874E-2</v>
      </c>
      <c r="T19" s="78">
        <f t="shared" si="25"/>
        <v>0.35878889452444485</v>
      </c>
      <c r="U19" s="78">
        <f t="shared" si="26"/>
        <v>3.5043675960272824</v>
      </c>
      <c r="V19" s="78">
        <f t="shared" si="20"/>
        <v>0.3513710019940538</v>
      </c>
      <c r="W19" s="112">
        <f t="shared" si="30"/>
        <v>1.4680424806960383E-2</v>
      </c>
      <c r="X19" s="78">
        <f t="shared" si="21"/>
        <v>0.33774651135970479</v>
      </c>
      <c r="Y19" s="78">
        <f t="shared" si="27"/>
        <v>3.8535224611173972E-2</v>
      </c>
      <c r="Z19" s="78">
        <f t="shared" si="16"/>
        <v>0.28592349598734695</v>
      </c>
      <c r="AA19" s="78">
        <f t="shared" si="17"/>
        <v>4.291405261579951E-2</v>
      </c>
      <c r="AB19" s="78">
        <f t="shared" si="18"/>
        <v>5.9249817916970142E-2</v>
      </c>
      <c r="AC19" s="137">
        <f t="shared" si="22"/>
        <v>0.29431391071895163</v>
      </c>
      <c r="AD19" s="134">
        <f t="shared" si="28"/>
        <v>1.0246452262994373E-3</v>
      </c>
      <c r="AE19" s="134">
        <f t="shared" si="23"/>
        <v>4.0678917605759422E-3</v>
      </c>
      <c r="AF19" s="136">
        <f t="shared" si="24"/>
        <v>5.4398040526335864E-5</v>
      </c>
    </row>
    <row r="20" spans="1:32" x14ac:dyDescent="0.35">
      <c r="A20" s="75" t="s">
        <v>77</v>
      </c>
      <c r="B20" s="81">
        <f>CHOOSE($A$51-3,EUR!D33,EUR!E33,EUR!F33,EUR!G33,EUR!H33,EUR!I33,EUR!J33,EUR!K33,EUR!L33,EUR!M33,EUR!N33,EUR!O33)</f>
        <v>7.8940999999999999</v>
      </c>
      <c r="C20" s="83">
        <f t="shared" si="0"/>
        <v>9.0674247645302088</v>
      </c>
      <c r="D20" s="81">
        <f>+$B20/$B$7</f>
        <v>7.1028432607522047</v>
      </c>
      <c r="E20" s="81">
        <f t="shared" si="29"/>
        <v>5.0418981925017564E-2</v>
      </c>
      <c r="F20" s="81">
        <f>+$B20/$B$9</f>
        <v>1.058971091287142</v>
      </c>
      <c r="G20" s="81">
        <f>+$B20/$B$10</f>
        <v>4.8591037793918499</v>
      </c>
      <c r="H20" s="81">
        <f>B20/B$11</f>
        <v>5.3708667845965437</v>
      </c>
      <c r="I20" s="81">
        <f t="shared" si="5"/>
        <v>8.4864545259084068</v>
      </c>
      <c r="J20" s="81">
        <f t="shared" si="6"/>
        <v>0.71516189233751881</v>
      </c>
      <c r="K20" s="81">
        <f>B20/$B$14</f>
        <v>0.70091897891231969</v>
      </c>
      <c r="L20" s="81">
        <f>B20/$B$15</f>
        <v>0.38320315723557424</v>
      </c>
      <c r="M20" s="81">
        <f>+$B20/$B$16</f>
        <v>1.4689703939410856</v>
      </c>
      <c r="N20" s="81">
        <f>B20/$B$17</f>
        <v>0.42041998860289609</v>
      </c>
      <c r="O20" s="81">
        <f>+$B20/$B$18</f>
        <v>0.90866292186564757</v>
      </c>
      <c r="P20" s="81">
        <f t="shared" si="32"/>
        <v>5.3910400874137814</v>
      </c>
      <c r="Q20" s="77">
        <f t="shared" si="13"/>
        <v>1</v>
      </c>
      <c r="R20" s="78">
        <f>B20/$B$21</f>
        <v>4.5016537408759119</v>
      </c>
      <c r="S20" s="78">
        <f t="shared" si="14"/>
        <v>8.5388700797196293E-2</v>
      </c>
      <c r="T20" s="78">
        <f t="shared" si="25"/>
        <v>1.9342453133001571</v>
      </c>
      <c r="U20" s="78">
        <f t="shared" si="26"/>
        <v>18.892186191216943</v>
      </c>
      <c r="V20" s="78">
        <f t="shared" si="20"/>
        <v>1.8942551573046917</v>
      </c>
      <c r="W20" s="112">
        <f t="shared" si="30"/>
        <v>7.9142758634587154E-2</v>
      </c>
      <c r="X20" s="78">
        <f t="shared" si="21"/>
        <v>1.8208049821243226</v>
      </c>
      <c r="Y20" s="78">
        <f t="shared" si="27"/>
        <v>0.20774494065633303</v>
      </c>
      <c r="Z20" s="78">
        <f t="shared" si="16"/>
        <v>1.541425028801281</v>
      </c>
      <c r="AA20" s="78">
        <f t="shared" si="17"/>
        <v>0.23135137796515939</v>
      </c>
      <c r="AB20" s="78">
        <f t="shared" si="18"/>
        <v>0.31941814356235332</v>
      </c>
      <c r="AC20" s="137">
        <f t="shared" si="22"/>
        <v>1.5866580909693888</v>
      </c>
      <c r="AD20" s="134">
        <f t="shared" si="28"/>
        <v>5.5239034903574328E-3</v>
      </c>
      <c r="AE20" s="134">
        <f t="shared" si="23"/>
        <v>2.1930167552525127E-2</v>
      </c>
      <c r="AF20" s="136">
        <f t="shared" si="24"/>
        <v>2.9326201715423612E-4</v>
      </c>
    </row>
    <row r="21" spans="1:32" x14ac:dyDescent="0.35">
      <c r="A21" s="76" t="s">
        <v>74</v>
      </c>
      <c r="B21" s="81">
        <f>CHOOSE($A$51-3,EUR!D34,EUR!E34,EUR!F34,EUR!G34,EUR!H34,EUR!I34,EUR!J34,EUR!K34,EUR!L34,EUR!M34,EUR!N34,EUR!O34)</f>
        <v>1.7536</v>
      </c>
      <c r="C21" s="81">
        <f t="shared" si="0"/>
        <v>2.0142430507695841</v>
      </c>
      <c r="D21" s="81">
        <f t="shared" si="1"/>
        <v>1.5778297642612922</v>
      </c>
      <c r="E21" s="81">
        <f t="shared" si="29"/>
        <v>1.1200102190713419E-2</v>
      </c>
      <c r="F21" s="81">
        <f t="shared" si="2"/>
        <v>0.23524045878328526</v>
      </c>
      <c r="G21" s="81">
        <f t="shared" si="3"/>
        <v>1.0794041610242522</v>
      </c>
      <c r="H21" s="81">
        <f t="shared" si="4"/>
        <v>1.193087494897265</v>
      </c>
      <c r="I21" s="81">
        <f t="shared" si="5"/>
        <v>1.8851859815093528</v>
      </c>
      <c r="J21" s="81">
        <f t="shared" si="6"/>
        <v>0.15886648185392546</v>
      </c>
      <c r="K21" s="81">
        <f t="shared" si="7"/>
        <v>0.15570255271920092</v>
      </c>
      <c r="L21" s="81">
        <f t="shared" si="8"/>
        <v>8.5124973908146967E-2</v>
      </c>
      <c r="M21" s="81">
        <f t="shared" si="9"/>
        <v>0.32631794413740489</v>
      </c>
      <c r="N21" s="81">
        <f t="shared" si="10"/>
        <v>9.339234263741765E-2</v>
      </c>
      <c r="O21" s="81">
        <f t="shared" si="11"/>
        <v>0.2018509139463143</v>
      </c>
      <c r="P21" s="81">
        <f t="shared" si="32"/>
        <v>1.1975688042067882</v>
      </c>
      <c r="Q21" s="81">
        <f t="shared" si="13"/>
        <v>0.22214058600727127</v>
      </c>
      <c r="R21" s="77">
        <f t="shared" si="19"/>
        <v>1</v>
      </c>
      <c r="S21" s="78">
        <f t="shared" si="14"/>
        <v>1.8968296033488735E-2</v>
      </c>
      <c r="T21" s="78">
        <f t="shared" si="25"/>
        <v>0.42967438737831493</v>
      </c>
      <c r="U21" s="78">
        <f t="shared" si="26"/>
        <v>4.1967213114754101</v>
      </c>
      <c r="V21" s="78">
        <f t="shared" si="20"/>
        <v>0.42079095069096006</v>
      </c>
      <c r="W21" s="112">
        <f t="shared" si="30"/>
        <v>1.7580818781319219E-2</v>
      </c>
      <c r="X21" s="78">
        <f t="shared" si="21"/>
        <v>0.40447468573405609</v>
      </c>
      <c r="Y21" s="78">
        <f t="shared" si="27"/>
        <v>4.6148582857443617E-2</v>
      </c>
      <c r="Z21" s="78">
        <f t="shared" si="16"/>
        <v>0.34241305918419151</v>
      </c>
      <c r="AA21" s="78">
        <f t="shared" si="17"/>
        <v>5.1392530674770211E-2</v>
      </c>
      <c r="AB21" s="78">
        <f t="shared" si="18"/>
        <v>7.0955733592295872E-2</v>
      </c>
      <c r="AC21" s="137">
        <f t="shared" si="22"/>
        <v>0.35246115812111833</v>
      </c>
      <c r="AD21" s="134">
        <f t="shared" si="28"/>
        <v>1.2270831583956112E-3</v>
      </c>
      <c r="AE21" s="134">
        <f t="shared" si="23"/>
        <v>4.8715802713555781E-3</v>
      </c>
      <c r="AF21" s="136">
        <f t="shared" si="24"/>
        <v>6.5145396344316457E-5</v>
      </c>
    </row>
    <row r="22" spans="1:32" x14ac:dyDescent="0.35">
      <c r="A22" s="100" t="s">
        <v>79</v>
      </c>
      <c r="B22" s="83">
        <f>CHOOSE($A$51-3,EUR!D35,EUR!E35,EUR!F35,EUR!G35,EUR!H35,EUR!I35,EUR!J35,EUR!K35,EUR!L35,EUR!M35,EUR!N35,EUR!O35)</f>
        <v>92.448999999999998</v>
      </c>
      <c r="C22" s="83">
        <f t="shared" si="0"/>
        <v>106.18998391913622</v>
      </c>
      <c r="D22" s="83">
        <f t="shared" si="1"/>
        <v>83.182472557135142</v>
      </c>
      <c r="E22" s="81">
        <f t="shared" si="29"/>
        <v>0.59046432905409718</v>
      </c>
      <c r="F22" s="81">
        <f t="shared" si="2"/>
        <v>12.401770742504526</v>
      </c>
      <c r="G22" s="83">
        <f t="shared" si="3"/>
        <v>56.905699864582047</v>
      </c>
      <c r="H22" s="83">
        <f t="shared" si="4"/>
        <v>62.899033882160836</v>
      </c>
      <c r="I22" s="83">
        <f t="shared" si="5"/>
        <v>99.386153515373039</v>
      </c>
      <c r="J22" s="81">
        <f t="shared" si="6"/>
        <v>8.3753691725100108</v>
      </c>
      <c r="K22" s="81">
        <f t="shared" si="7"/>
        <v>8.2085682574916756</v>
      </c>
      <c r="L22" s="81">
        <f t="shared" si="8"/>
        <v>4.4877501783954603</v>
      </c>
      <c r="M22" s="83">
        <f t="shared" si="9"/>
        <v>17.20333463592549</v>
      </c>
      <c r="N22" s="81">
        <f t="shared" si="10"/>
        <v>4.9236021239088865</v>
      </c>
      <c r="O22" s="81">
        <f t="shared" si="11"/>
        <v>10.641489018831438</v>
      </c>
      <c r="P22" s="83">
        <f t="shared" si="32"/>
        <v>63.135286485009907</v>
      </c>
      <c r="Q22" s="81">
        <f t="shared" si="13"/>
        <v>11.711151366210208</v>
      </c>
      <c r="R22" s="83">
        <f t="shared" si="19"/>
        <v>52.71954835766423</v>
      </c>
      <c r="S22" s="68">
        <f t="shared" si="14"/>
        <v>1</v>
      </c>
      <c r="T22" s="78">
        <f t="shared" si="25"/>
        <v>22.652239643440826</v>
      </c>
      <c r="U22" s="78">
        <f t="shared" si="26"/>
        <v>221.24925212396792</v>
      </c>
      <c r="V22" s="78">
        <f t="shared" si="20"/>
        <v>22.183908873419572</v>
      </c>
      <c r="W22" s="112">
        <f t="shared" si="30"/>
        <v>0.92685282590909002</v>
      </c>
      <c r="X22" s="78">
        <f t="shared" si="21"/>
        <v>21.323722754007612</v>
      </c>
      <c r="Y22" s="78">
        <f t="shared" si="27"/>
        <v>2.4329324455906733</v>
      </c>
      <c r="Z22" s="78">
        <f t="shared" si="16"/>
        <v>18.051861831956732</v>
      </c>
      <c r="AA22" s="78">
        <f t="shared" si="17"/>
        <v>2.7093910061312907</v>
      </c>
      <c r="AB22" s="78">
        <f t="shared" si="18"/>
        <v>3.7407542283725825</v>
      </c>
      <c r="AC22" s="137">
        <f t="shared" si="22"/>
        <v>18.581593069764637</v>
      </c>
      <c r="AD22" s="134">
        <f t="shared" si="28"/>
        <v>6.4691269907912782E-2</v>
      </c>
      <c r="AE22" s="134">
        <f t="shared" si="23"/>
        <v>0.25682751169397344</v>
      </c>
      <c r="AF22" s="136">
        <f t="shared" si="24"/>
        <v>3.4344358728533937E-3</v>
      </c>
    </row>
    <row r="23" spans="1:32" x14ac:dyDescent="0.35">
      <c r="A23" s="101" t="s">
        <v>112</v>
      </c>
      <c r="B23" s="83">
        <f>CHOOSE($A$51-3,EUR!D36,EUR!E36,EUR!F36,EUR!G36,EUR!H36,EUR!I36,EUR!J36,EUR!K36,EUR!L36,EUR!M36,EUR!N36,EUR!O36)</f>
        <v>4.0812299999999997</v>
      </c>
      <c r="C23" s="83">
        <f t="shared" si="0"/>
        <v>4.6878359751895236</v>
      </c>
      <c r="D23" s="83">
        <f t="shared" si="1"/>
        <v>3.6721522404174913</v>
      </c>
      <c r="E23" s="81">
        <f t="shared" si="29"/>
        <v>2.6066487832918182E-2</v>
      </c>
      <c r="F23" s="81">
        <f t="shared" si="2"/>
        <v>0.5474854114964115</v>
      </c>
      <c r="G23" s="83">
        <f t="shared" si="3"/>
        <v>2.5121445278837866</v>
      </c>
      <c r="H23" s="83">
        <f t="shared" ref="H23:H31" si="33">B23/B$11</f>
        <v>2.7767247244523063</v>
      </c>
      <c r="I23" s="83">
        <f t="shared" ref="I23:I31" si="34">B23/B$12</f>
        <v>4.3874758116534078</v>
      </c>
      <c r="J23" s="81">
        <f t="shared" ref="J23:J31" si="35">B23/$B$13</f>
        <v>0.36973691362722183</v>
      </c>
      <c r="K23" s="81">
        <f t="shared" ref="K23:K31" si="36">B23/$B$14</f>
        <v>0.36237336293007771</v>
      </c>
      <c r="L23" s="81">
        <f t="shared" ref="L23:L31" si="37">B23/$B$15</f>
        <v>0.19811507599403891</v>
      </c>
      <c r="M23" s="83">
        <f t="shared" si="9"/>
        <v>0.75945402780103832</v>
      </c>
      <c r="N23" s="81">
        <f t="shared" ref="N23:N31" si="38">B23/$B$17</f>
        <v>0.21735608493505246</v>
      </c>
      <c r="O23" s="81">
        <f t="shared" si="11"/>
        <v>0.46977646300474235</v>
      </c>
      <c r="P23" s="83">
        <f t="shared" si="32"/>
        <v>2.7871542716656421</v>
      </c>
      <c r="Q23" s="83">
        <f t="shared" si="13"/>
        <v>0.51699750446536019</v>
      </c>
      <c r="R23" s="83">
        <f t="shared" ref="R23:R31" si="39">B23/$B$21</f>
        <v>2.3273437499999998</v>
      </c>
      <c r="S23" s="83">
        <f t="shared" si="14"/>
        <v>4.4145745221689792E-2</v>
      </c>
      <c r="T23" s="68">
        <f t="shared" ref="T23:T31" si="40">B23/$B$23</f>
        <v>1</v>
      </c>
      <c r="U23" s="78">
        <f t="shared" si="26"/>
        <v>9.7672131147540977</v>
      </c>
      <c r="V23" s="78">
        <f t="shared" si="20"/>
        <v>0.97932518914716393</v>
      </c>
      <c r="W23" s="112">
        <f t="shared" si="30"/>
        <v>4.0916608710585896E-2</v>
      </c>
      <c r="X23" s="78">
        <f t="shared" si="21"/>
        <v>0.9413516318763695</v>
      </c>
      <c r="Y23" s="78">
        <f t="shared" si="27"/>
        <v>0.10740361588462853</v>
      </c>
      <c r="Z23" s="78">
        <f t="shared" si="16"/>
        <v>0.79691289321070824</v>
      </c>
      <c r="AA23" s="78">
        <f t="shared" si="17"/>
        <v>0.11960808506260973</v>
      </c>
      <c r="AB23" s="78">
        <f t="shared" si="18"/>
        <v>0.16513838310269482</v>
      </c>
      <c r="AC23" s="137">
        <f t="shared" si="22"/>
        <v>0.82029827347094642</v>
      </c>
      <c r="AD23" s="134">
        <f t="shared" si="28"/>
        <v>2.8558443194222857E-3</v>
      </c>
      <c r="AE23" s="134">
        <f t="shared" si="23"/>
        <v>1.1337841897162707E-2</v>
      </c>
      <c r="AF23" s="136">
        <f t="shared" si="24"/>
        <v>1.5161573102321773E-4</v>
      </c>
    </row>
    <row r="24" spans="1:32" x14ac:dyDescent="0.35">
      <c r="A24" s="101" t="s">
        <v>113</v>
      </c>
      <c r="B24" s="83">
        <f>CHOOSE($A$51-3,EUR!D37,EUR!E37,EUR!F37,EUR!G37,EUR!H37,EUR!I37,EUR!J37,EUR!K37,EUR!L37,EUR!M37,EUR!N37,EUR!O37)</f>
        <v>0.41785</v>
      </c>
      <c r="C24" s="83">
        <f t="shared" si="0"/>
        <v>0.47995635194118996</v>
      </c>
      <c r="D24" s="83">
        <f t="shared" si="1"/>
        <v>0.37596724851538604</v>
      </c>
      <c r="E24" s="81">
        <f t="shared" si="29"/>
        <v>2.6687743501309321E-3</v>
      </c>
      <c r="F24" s="81">
        <f t="shared" si="2"/>
        <v>5.6053390569454686E-2</v>
      </c>
      <c r="G24" s="83">
        <f t="shared" si="3"/>
        <v>0.25720177274406009</v>
      </c>
      <c r="H24" s="83">
        <f t="shared" si="33"/>
        <v>0.28429037964348891</v>
      </c>
      <c r="I24" s="83">
        <f t="shared" si="34"/>
        <v>0.44920447215652548</v>
      </c>
      <c r="J24" s="81">
        <f t="shared" si="35"/>
        <v>3.7854903879255677E-2</v>
      </c>
      <c r="K24" s="81">
        <f t="shared" si="36"/>
        <v>3.710099889012209E-2</v>
      </c>
      <c r="L24" s="81">
        <f t="shared" si="37"/>
        <v>2.0283685189050642E-2</v>
      </c>
      <c r="M24" s="83">
        <f t="shared" si="9"/>
        <v>7.7755447626491003E-2</v>
      </c>
      <c r="N24" s="81">
        <f t="shared" si="38"/>
        <v>2.2253644144072174E-2</v>
      </c>
      <c r="O24" s="81">
        <f t="shared" si="11"/>
        <v>4.8097288088770201E-2</v>
      </c>
      <c r="P24" s="83">
        <f t="shared" si="32"/>
        <v>0.28535819162739878</v>
      </c>
      <c r="Q24" s="83">
        <f t="shared" si="13"/>
        <v>5.2931936509545106E-2</v>
      </c>
      <c r="R24" s="83">
        <f t="shared" si="39"/>
        <v>0.23828125</v>
      </c>
      <c r="S24" s="83">
        <f t="shared" si="14"/>
        <v>4.5197892892297371E-3</v>
      </c>
      <c r="T24" s="84">
        <f t="shared" si="40"/>
        <v>0.1023833501174891</v>
      </c>
      <c r="U24" s="68">
        <f t="shared" ref="U24:U31" si="41">B24/$B$24</f>
        <v>1</v>
      </c>
      <c r="V24" s="78">
        <f t="shared" si="20"/>
        <v>0.10026659371933032</v>
      </c>
      <c r="W24" s="112">
        <f t="shared" si="30"/>
        <v>4.1891794752362196E-3</v>
      </c>
      <c r="X24" s="78">
        <f t="shared" si="21"/>
        <v>9.6378733710068054E-2</v>
      </c>
      <c r="Y24" s="78">
        <f t="shared" si="27"/>
        <v>1.0996342009000236E-2</v>
      </c>
      <c r="Z24" s="78">
        <f t="shared" si="16"/>
        <v>8.1590611758733139E-2</v>
      </c>
      <c r="AA24" s="78">
        <f t="shared" si="17"/>
        <v>1.2245876449847589E-2</v>
      </c>
      <c r="AB24" s="78">
        <f t="shared" si="18"/>
        <v>1.690742089503925E-2</v>
      </c>
      <c r="AC24" s="137">
        <f t="shared" si="22"/>
        <v>8.3984885333547726E-2</v>
      </c>
      <c r="AD24" s="134">
        <f t="shared" si="28"/>
        <v>2.9239090883645424E-4</v>
      </c>
      <c r="AE24" s="134">
        <f t="shared" si="23"/>
        <v>1.1608062365339462E-3</v>
      </c>
      <c r="AF24" s="136">
        <f t="shared" si="24"/>
        <v>1.5522926472669156E-5</v>
      </c>
    </row>
    <row r="25" spans="1:32" x14ac:dyDescent="0.35">
      <c r="A25" s="101" t="s">
        <v>116</v>
      </c>
      <c r="B25" s="83">
        <f>CHOOSE($A$51-3,EUR!D38,EUR!E38,EUR!F38,EUR!G38,EUR!H38,EUR!I38,EUR!J38,EUR!K38,EUR!L38,EUR!M38,EUR!N38,EUR!O38)</f>
        <v>4.1673900000000001</v>
      </c>
      <c r="C25" s="83">
        <f t="shared" si="0"/>
        <v>4.7868022053756034</v>
      </c>
      <c r="D25" s="83">
        <f t="shared" si="1"/>
        <v>3.7496760842181036</v>
      </c>
      <c r="E25" s="81">
        <f t="shared" si="29"/>
        <v>2.6616784824679059E-2</v>
      </c>
      <c r="F25" s="81">
        <f t="shared" si="2"/>
        <v>0.55904353075323632</v>
      </c>
      <c r="G25" s="83">
        <f t="shared" si="3"/>
        <v>2.5651791210144035</v>
      </c>
      <c r="H25" s="83">
        <f t="shared" si="33"/>
        <v>2.8353449448904615</v>
      </c>
      <c r="I25" s="83">
        <f t="shared" si="34"/>
        <v>4.4801010535368739</v>
      </c>
      <c r="J25" s="81">
        <f t="shared" si="35"/>
        <v>0.3775425341088221</v>
      </c>
      <c r="K25" s="81">
        <f t="shared" si="36"/>
        <v>0.37002352941176475</v>
      </c>
      <c r="L25" s="81">
        <f t="shared" si="37"/>
        <v>0.20229753935622297</v>
      </c>
      <c r="M25" s="83">
        <f t="shared" si="9"/>
        <v>0.77548707642494286</v>
      </c>
      <c r="N25" s="81">
        <f t="shared" si="38"/>
        <v>0.22194475067503874</v>
      </c>
      <c r="O25" s="81">
        <f t="shared" si="11"/>
        <v>0.47969404668723242</v>
      </c>
      <c r="P25" s="83">
        <f t="shared" ref="P25:P31" si="42">B25/$B$19</f>
        <v>2.8459946732227004</v>
      </c>
      <c r="Q25" s="83">
        <f t="shared" si="13"/>
        <v>0.52791198490011526</v>
      </c>
      <c r="R25" s="83">
        <f t="shared" si="39"/>
        <v>2.3764769616788319</v>
      </c>
      <c r="S25" s="83">
        <f t="shared" ref="S25:S31" si="43">B25/$B$22</f>
        <v>4.5077718525889952E-2</v>
      </c>
      <c r="T25" s="84">
        <f t="shared" si="40"/>
        <v>1.0211112826280313</v>
      </c>
      <c r="U25" s="84">
        <f t="shared" si="41"/>
        <v>9.9734115113078854</v>
      </c>
      <c r="V25" s="68">
        <f t="shared" si="20"/>
        <v>1</v>
      </c>
      <c r="W25" s="112">
        <f t="shared" ref="W25:W31" si="44">B25/$B$26</f>
        <v>4.1780410801255642E-2</v>
      </c>
      <c r="X25" s="78">
        <f t="shared" si="21"/>
        <v>0.96122477222927005</v>
      </c>
      <c r="Y25" s="78">
        <f t="shared" si="27"/>
        <v>0.10967104397484144</v>
      </c>
      <c r="Z25" s="78">
        <f t="shared" si="16"/>
        <v>0.81373674652920169</v>
      </c>
      <c r="AA25" s="78">
        <f t="shared" si="17"/>
        <v>0.12213316515096409</v>
      </c>
      <c r="AB25" s="78">
        <f t="shared" si="18"/>
        <v>0.16862466618111194</v>
      </c>
      <c r="AC25" s="137">
        <f t="shared" si="22"/>
        <v>0.83761582216147779</v>
      </c>
      <c r="AD25" s="134">
        <f t="shared" si="28"/>
        <v>2.9161348559912674E-3</v>
      </c>
      <c r="AE25" s="134">
        <f t="shared" si="23"/>
        <v>1.1577198281845644E-2</v>
      </c>
      <c r="AF25" s="136">
        <f t="shared" si="24"/>
        <v>1.5481653357170446E-4</v>
      </c>
    </row>
    <row r="26" spans="1:32" x14ac:dyDescent="0.35">
      <c r="A26" s="117" t="s">
        <v>120</v>
      </c>
      <c r="B26" s="83">
        <f>CHOOSE($A$51-3,EUR!D39,EUR!E39,EUR!F39,EUR!G39,EUR!H39,EUR!I39,EUR!J39,EUR!K39,EUR!L39,EUR!M39,EUR!N39,EUR!O39)</f>
        <v>99.745069999999998</v>
      </c>
      <c r="C26" s="83">
        <f t="shared" si="0"/>
        <v>114.57049161497817</v>
      </c>
      <c r="D26" s="83">
        <f t="shared" si="1"/>
        <v>89.747228720532661</v>
      </c>
      <c r="E26" s="81">
        <f t="shared" si="29"/>
        <v>0.63706374145749511</v>
      </c>
      <c r="F26" s="81">
        <f t="shared" si="2"/>
        <v>13.380517808035414</v>
      </c>
      <c r="G26" s="83">
        <f t="shared" si="3"/>
        <v>61.396694570971313</v>
      </c>
      <c r="H26" s="83">
        <f t="shared" si="33"/>
        <v>67.863022179888418</v>
      </c>
      <c r="I26" s="83">
        <f t="shared" si="34"/>
        <v>107.22970328961513</v>
      </c>
      <c r="J26" s="81">
        <f t="shared" si="35"/>
        <v>9.0363528473845367</v>
      </c>
      <c r="K26" s="81">
        <f t="shared" si="36"/>
        <v>8.8563880133185346</v>
      </c>
      <c r="L26" s="81">
        <f t="shared" si="37"/>
        <v>4.8419231758760795</v>
      </c>
      <c r="M26" s="83">
        <f t="shared" si="9"/>
        <v>18.561020860082994</v>
      </c>
      <c r="N26" s="81">
        <f t="shared" si="38"/>
        <v>5.3121725329797034</v>
      </c>
      <c r="O26" s="81">
        <f t="shared" si="11"/>
        <v>11.481314747456144</v>
      </c>
      <c r="P26" s="83">
        <f t="shared" si="42"/>
        <v>68.117919825172436</v>
      </c>
      <c r="Q26" s="83">
        <f t="shared" si="13"/>
        <v>12.63539478851294</v>
      </c>
      <c r="R26" s="83">
        <f t="shared" si="39"/>
        <v>56.88017221715328</v>
      </c>
      <c r="S26" s="83">
        <f t="shared" si="43"/>
        <v>1.0789199450507847</v>
      </c>
      <c r="T26" s="84">
        <f t="shared" si="40"/>
        <v>24.439953151378386</v>
      </c>
      <c r="U26" s="84">
        <f t="shared" si="41"/>
        <v>238.71023094411871</v>
      </c>
      <c r="V26" s="84">
        <f t="shared" si="20"/>
        <v>23.934661742721463</v>
      </c>
      <c r="W26" s="68">
        <f t="shared" si="44"/>
        <v>1</v>
      </c>
      <c r="X26" s="78">
        <f t="shared" si="21"/>
        <v>23.006589782032062</v>
      </c>
      <c r="Y26" s="78">
        <f t="shared" si="27"/>
        <v>2.6249393405089605</v>
      </c>
      <c r="Z26" s="78">
        <f t="shared" si="16"/>
        <v>19.476513775799113</v>
      </c>
      <c r="AA26" s="78">
        <f t="shared" si="17"/>
        <v>2.9232159954562627</v>
      </c>
      <c r="AB26" s="78">
        <f t="shared" si="18"/>
        <v>4.0359743465242373</v>
      </c>
      <c r="AC26" s="137">
        <f t="shared" si="22"/>
        <v>20.048051373786507</v>
      </c>
      <c r="AD26" s="134">
        <f t="shared" si="28"/>
        <v>6.9796701374310752E-2</v>
      </c>
      <c r="AE26" s="134">
        <f t="shared" si="23"/>
        <v>0.27709632480439156</v>
      </c>
      <c r="AF26" s="136">
        <f t="shared" si="24"/>
        <v>3.7054813632194277E-3</v>
      </c>
    </row>
    <row r="27" spans="1:32" x14ac:dyDescent="0.35">
      <c r="A27" s="117" t="s">
        <v>121</v>
      </c>
      <c r="B27" s="83">
        <f>CHOOSE($A$51-3,EUR!D40,EUR!E40,EUR!F40,EUR!G40,EUR!H40,EUR!I40,EUR!J40,EUR!K40,EUR!L40,EUR!M40,EUR!N40,EUR!O40)</f>
        <v>4.3354999999999997</v>
      </c>
      <c r="C27" s="83">
        <f t="shared" si="0"/>
        <v>4.9798989202848603</v>
      </c>
      <c r="D27" s="83">
        <f t="shared" si="1"/>
        <v>3.900935756703257</v>
      </c>
      <c r="E27" s="81">
        <f t="shared" si="29"/>
        <v>2.7690489876732453E-2</v>
      </c>
      <c r="F27" s="81">
        <f t="shared" si="2"/>
        <v>0.58159500972566902</v>
      </c>
      <c r="G27" s="83">
        <f t="shared" si="3"/>
        <v>2.6686569001600393</v>
      </c>
      <c r="H27" s="83">
        <f t="shared" si="33"/>
        <v>2.9497210504830589</v>
      </c>
      <c r="I27" s="83">
        <f t="shared" si="34"/>
        <v>4.6608256288970109</v>
      </c>
      <c r="J27" s="81">
        <f t="shared" si="35"/>
        <v>0.39277237230707901</v>
      </c>
      <c r="K27" s="81">
        <f t="shared" si="36"/>
        <v>0.38495005549389566</v>
      </c>
      <c r="L27" s="81">
        <f t="shared" si="37"/>
        <v>0.21045810012475544</v>
      </c>
      <c r="M27" s="83">
        <f t="shared" si="9"/>
        <v>0.80676975753177393</v>
      </c>
      <c r="N27" s="81">
        <f t="shared" si="38"/>
        <v>0.23089786810248869</v>
      </c>
      <c r="O27" s="81">
        <f t="shared" si="11"/>
        <v>0.49904461531378053</v>
      </c>
      <c r="P27" s="83">
        <f t="shared" si="42"/>
        <v>2.9608003824352931</v>
      </c>
      <c r="Q27" s="83">
        <f t="shared" si="13"/>
        <v>0.549207636082644</v>
      </c>
      <c r="R27" s="83">
        <f t="shared" si="39"/>
        <v>2.472342609489051</v>
      </c>
      <c r="S27" s="83">
        <f t="shared" si="43"/>
        <v>4.689612651299635E-2</v>
      </c>
      <c r="T27" s="84">
        <f t="shared" si="40"/>
        <v>1.0623022961215125</v>
      </c>
      <c r="U27" s="84">
        <f t="shared" si="41"/>
        <v>10.375732918511426</v>
      </c>
      <c r="V27" s="84">
        <f t="shared" si="20"/>
        <v>1.0403393970806667</v>
      </c>
      <c r="W27" s="84">
        <f t="shared" si="44"/>
        <v>4.3465807382760867E-2</v>
      </c>
      <c r="X27" s="68">
        <f t="shared" ref="X27:X35" si="45">B27/$B$27</f>
        <v>1</v>
      </c>
      <c r="Y27" s="78">
        <f t="shared" si="27"/>
        <v>0.11409510776599383</v>
      </c>
      <c r="Z27" s="78">
        <f t="shared" si="16"/>
        <v>0.84656239626657293</v>
      </c>
      <c r="AA27" s="78">
        <f t="shared" si="17"/>
        <v>0.12705994339670748</v>
      </c>
      <c r="AB27" s="78">
        <f t="shared" si="18"/>
        <v>0.17542688354778668</v>
      </c>
      <c r="AC27" s="137">
        <f t="shared" si="22"/>
        <v>0.87140473941269869</v>
      </c>
      <c r="AD27" s="134">
        <f t="shared" si="28"/>
        <v>3.0337699778878718E-3</v>
      </c>
      <c r="AE27" s="134">
        <f t="shared" si="23"/>
        <v>1.2044215480418627E-2</v>
      </c>
      <c r="AF27" s="136">
        <f t="shared" si="24"/>
        <v>1.6106173919410582E-4</v>
      </c>
    </row>
    <row r="28" spans="1:32" x14ac:dyDescent="0.35">
      <c r="A28" s="117" t="s">
        <v>123</v>
      </c>
      <c r="B28" s="82">
        <f>CHOOSE($A$51-3,EUR!D41,EUR!E41,EUR!F41,EUR!G41,EUR!H41,EUR!I41,EUR!J41,EUR!K41,EUR!L41,EUR!M41,EUR!N41,EUR!O41)</f>
        <v>37.999000000000002</v>
      </c>
      <c r="C28" s="83">
        <f t="shared" si="0"/>
        <v>43.646910176889499</v>
      </c>
      <c r="D28" s="83">
        <f t="shared" si="1"/>
        <v>34.190210545258239</v>
      </c>
      <c r="E28" s="81">
        <f t="shared" si="29"/>
        <v>0.24269655745034172</v>
      </c>
      <c r="F28" s="81">
        <f t="shared" si="2"/>
        <v>5.0974579113287275</v>
      </c>
      <c r="G28" s="83">
        <f t="shared" si="3"/>
        <v>23.389757478764004</v>
      </c>
      <c r="H28" s="83">
        <f t="shared" si="33"/>
        <v>25.853177303034428</v>
      </c>
      <c r="I28" s="83">
        <f t="shared" si="34"/>
        <v>40.850354762416686</v>
      </c>
      <c r="J28" s="81">
        <f t="shared" si="35"/>
        <v>3.4424996829193169</v>
      </c>
      <c r="K28" s="81">
        <f t="shared" si="36"/>
        <v>3.3739400665926751</v>
      </c>
      <c r="L28" s="81">
        <f t="shared" si="37"/>
        <v>1.8445847876001806</v>
      </c>
      <c r="M28" s="83">
        <f t="shared" si="9"/>
        <v>7.0710284895513507</v>
      </c>
      <c r="N28" s="81">
        <f t="shared" si="38"/>
        <v>2.023731539620913</v>
      </c>
      <c r="O28" s="81">
        <f t="shared" si="11"/>
        <v>4.3739352640545146</v>
      </c>
      <c r="P28" s="83">
        <f t="shared" si="42"/>
        <v>25.950283411869155</v>
      </c>
      <c r="Q28" s="83">
        <f t="shared" si="13"/>
        <v>4.8135949633270423</v>
      </c>
      <c r="R28" s="83">
        <f t="shared" si="39"/>
        <v>21.669137773722628</v>
      </c>
      <c r="S28" s="83">
        <f t="shared" si="43"/>
        <v>0.41102662008242385</v>
      </c>
      <c r="T28" s="84">
        <f t="shared" si="40"/>
        <v>9.3106734979405736</v>
      </c>
      <c r="U28" s="84">
        <f t="shared" si="41"/>
        <v>90.939332296278579</v>
      </c>
      <c r="V28" s="84">
        <f t="shared" si="20"/>
        <v>9.1181770844581376</v>
      </c>
      <c r="W28" s="84">
        <f t="shared" si="44"/>
        <v>0.38096118434725651</v>
      </c>
      <c r="X28" s="84">
        <f t="shared" si="45"/>
        <v>8.7646176911544238</v>
      </c>
      <c r="Y28" s="115">
        <f t="shared" ref="Y28:Y35" si="46">B28/$B$28</f>
        <v>1</v>
      </c>
      <c r="Z28" s="78">
        <f t="shared" si="16"/>
        <v>7.4197957549840865</v>
      </c>
      <c r="AA28" s="78">
        <f t="shared" si="17"/>
        <v>1.113631827731862</v>
      </c>
      <c r="AB28" s="78">
        <f t="shared" si="18"/>
        <v>1.5375495670470181</v>
      </c>
      <c r="AC28" s="137">
        <f t="shared" si="22"/>
        <v>7.6375293952123497</v>
      </c>
      <c r="AD28" s="134">
        <f t="shared" si="28"/>
        <v>2.6589834019089206E-2</v>
      </c>
      <c r="AE28" s="134">
        <f t="shared" si="23"/>
        <v>0.10556294407575308</v>
      </c>
      <c r="AF28" s="136">
        <f t="shared" si="24"/>
        <v>1.4116445687087596E-3</v>
      </c>
    </row>
    <row r="29" spans="1:32" x14ac:dyDescent="0.35">
      <c r="A29" s="126" t="s">
        <v>125</v>
      </c>
      <c r="B29" s="82">
        <f>CHOOSE($A$51-3,EUR!D42,EUR!E42,EUR!F42,EUR!G42,EUR!H42,EUR!I42,EUR!J42,EUR!K42,EUR!L42,EUR!M42,EUR!N42,EUR!O42)</f>
        <v>5.1212999999999997</v>
      </c>
      <c r="C29" s="83">
        <f t="shared" si="0"/>
        <v>5.8824948311509297</v>
      </c>
      <c r="D29" s="83">
        <f t="shared" si="1"/>
        <v>4.6079719272989026</v>
      </c>
      <c r="E29" s="81">
        <f t="shared" si="29"/>
        <v>3.2709331289519063E-2</v>
      </c>
      <c r="F29" s="81">
        <f t="shared" si="2"/>
        <v>0.68700784760882683</v>
      </c>
      <c r="G29" s="83">
        <f t="shared" si="3"/>
        <v>3.1523451926628092</v>
      </c>
      <c r="H29" s="83">
        <f t="shared" si="33"/>
        <v>3.4843516124642808</v>
      </c>
      <c r="I29" s="83">
        <f t="shared" si="34"/>
        <v>5.5055901956568478</v>
      </c>
      <c r="J29" s="81">
        <f t="shared" si="35"/>
        <v>0.46396151546447789</v>
      </c>
      <c r="K29" s="81">
        <f t="shared" si="36"/>
        <v>0.45472142064372917</v>
      </c>
      <c r="L29" s="81">
        <f t="shared" si="37"/>
        <v>0.24860317568190751</v>
      </c>
      <c r="M29" s="83">
        <f t="shared" si="9"/>
        <v>0.95299503154133869</v>
      </c>
      <c r="N29" s="81">
        <f t="shared" si="38"/>
        <v>0.27274760740705234</v>
      </c>
      <c r="O29" s="81">
        <f t="shared" si="11"/>
        <v>0.58949537271513419</v>
      </c>
      <c r="P29" s="83">
        <f t="shared" si="42"/>
        <v>3.497439049375128</v>
      </c>
      <c r="Q29" s="83">
        <f t="shared" si="13"/>
        <v>0.64875033252682379</v>
      </c>
      <c r="R29" s="83">
        <f t="shared" si="39"/>
        <v>2.9204493613138682</v>
      </c>
      <c r="S29" s="83">
        <f t="shared" si="43"/>
        <v>5.539594803621456E-2</v>
      </c>
      <c r="T29" s="84">
        <f t="shared" si="40"/>
        <v>1.2548422901919274</v>
      </c>
      <c r="U29" s="84">
        <f t="shared" si="41"/>
        <v>12.256312073710662</v>
      </c>
      <c r="V29" s="84">
        <f t="shared" si="20"/>
        <v>1.2288986631920698</v>
      </c>
      <c r="W29" s="84">
        <f t="shared" si="44"/>
        <v>5.1343890981278568E-2</v>
      </c>
      <c r="X29" s="84">
        <f t="shared" si="45"/>
        <v>1.1812478376196518</v>
      </c>
      <c r="Y29" s="84">
        <f t="shared" si="46"/>
        <v>0.13477459933156133</v>
      </c>
      <c r="Z29" s="68">
        <f t="shared" si="16"/>
        <v>1</v>
      </c>
      <c r="AA29" s="78">
        <f t="shared" si="17"/>
        <v>0.15008928338543606</v>
      </c>
      <c r="AB29" s="78">
        <f t="shared" si="18"/>
        <v>0.20722262685117748</v>
      </c>
      <c r="AC29" s="137">
        <f t="shared" si="22"/>
        <v>1.0293449641227665</v>
      </c>
      <c r="AD29" s="134">
        <f t="shared" si="28"/>
        <v>3.5836342262154674E-3</v>
      </c>
      <c r="AE29" s="134">
        <f t="shared" si="23"/>
        <v>1.4227203492069639E-2</v>
      </c>
      <c r="AF29" s="136">
        <f t="shared" si="24"/>
        <v>1.9025383114629782E-4</v>
      </c>
    </row>
    <row r="30" spans="1:32" x14ac:dyDescent="0.35">
      <c r="A30" s="117" t="s">
        <v>128</v>
      </c>
      <c r="B30" s="82">
        <f>CHOOSE($A$51-3,EUR!D43,EUR!E43,EUR!F43,EUR!G43,EUR!H43,EUR!I43,EUR!J43,EUR!K43,EUR!L43,EUR!M43,EUR!N43,EUR!O43)</f>
        <v>34.121690000000001</v>
      </c>
      <c r="C30" s="83">
        <f t="shared" si="0"/>
        <v>39.193303468872038</v>
      </c>
      <c r="D30" s="83">
        <f t="shared" si="1"/>
        <v>30.70153859996401</v>
      </c>
      <c r="E30" s="81">
        <f t="shared" si="29"/>
        <v>0.21793249025994765</v>
      </c>
      <c r="F30" s="81">
        <f t="shared" si="2"/>
        <v>4.5773277885840766</v>
      </c>
      <c r="G30" s="83">
        <f t="shared" si="3"/>
        <v>21.003133078911731</v>
      </c>
      <c r="H30" s="83">
        <f t="shared" si="33"/>
        <v>23.215192543203159</v>
      </c>
      <c r="I30" s="83">
        <f t="shared" si="34"/>
        <v>36.682100623521826</v>
      </c>
      <c r="J30" s="81">
        <f t="shared" si="35"/>
        <v>3.0912367958543965</v>
      </c>
      <c r="K30" s="81">
        <f t="shared" si="36"/>
        <v>3.0296728079911213</v>
      </c>
      <c r="L30" s="81">
        <f t="shared" si="37"/>
        <v>1.6563685965738364</v>
      </c>
      <c r="M30" s="83">
        <f t="shared" si="9"/>
        <v>6.3495208321703052</v>
      </c>
      <c r="N30" s="81">
        <f t="shared" si="38"/>
        <v>1.8172357229971186</v>
      </c>
      <c r="O30" s="81">
        <f t="shared" si="11"/>
        <v>3.9276313366177082</v>
      </c>
      <c r="P30" s="83">
        <f t="shared" si="42"/>
        <v>23.302390220583217</v>
      </c>
      <c r="Q30" s="83">
        <f t="shared" si="13"/>
        <v>4.3224294093056841</v>
      </c>
      <c r="R30" s="83">
        <f t="shared" si="39"/>
        <v>19.458080520072993</v>
      </c>
      <c r="S30" s="83">
        <f t="shared" si="43"/>
        <v>0.36908663154820498</v>
      </c>
      <c r="T30" s="84">
        <f t="shared" si="40"/>
        <v>8.3606388270202867</v>
      </c>
      <c r="U30" s="84">
        <f t="shared" si="41"/>
        <v>81.66014119899485</v>
      </c>
      <c r="V30" s="84">
        <f t="shared" si="20"/>
        <v>8.1877842006627652</v>
      </c>
      <c r="W30" s="84">
        <f t="shared" si="44"/>
        <v>0.34208898745572086</v>
      </c>
      <c r="X30" s="84">
        <f t="shared" si="45"/>
        <v>7.8703010033444825</v>
      </c>
      <c r="Y30" s="84">
        <f t="shared" si="46"/>
        <v>0.8979628411273981</v>
      </c>
      <c r="Z30" s="125">
        <f t="shared" si="16"/>
        <v>6.6627008767305185</v>
      </c>
      <c r="AA30" s="68">
        <f t="shared" si="17"/>
        <v>1</v>
      </c>
      <c r="AB30" s="78">
        <f t="shared" si="18"/>
        <v>1.3806623775997411</v>
      </c>
      <c r="AC30" s="137">
        <f t="shared" si="22"/>
        <v>6.8582175949188997</v>
      </c>
      <c r="AD30" s="134">
        <f t="shared" si="28"/>
        <v>2.3876682900887285E-2</v>
      </c>
      <c r="AE30" s="134">
        <f t="shared" si="23"/>
        <v>9.4791601180035864E-2</v>
      </c>
      <c r="AF30" s="136">
        <f t="shared" si="24"/>
        <v>1.2676043675797783E-3</v>
      </c>
    </row>
    <row r="31" spans="1:32" x14ac:dyDescent="0.35">
      <c r="A31" s="110" t="s">
        <v>131</v>
      </c>
      <c r="B31" s="82">
        <f>CHOOSE($A$51-3,EUR!D44,EUR!E44,EUR!F44,EUR!G44,EUR!H44,EUR!I44,EUR!J44,EUR!K44,EUR!L44,EUR!M44,EUR!N44,EUR!O44)</f>
        <v>24.713999999999999</v>
      </c>
      <c r="C31" s="83">
        <f t="shared" si="0"/>
        <v>28.38731909028256</v>
      </c>
      <c r="D31" s="83">
        <f t="shared" si="1"/>
        <v>22.236818427208927</v>
      </c>
      <c r="E31" s="81">
        <f t="shared" si="29"/>
        <v>0.15784633071469631</v>
      </c>
      <c r="F31" s="81">
        <f>+$B31/$B$9</f>
        <v>3.3153128982493794</v>
      </c>
      <c r="G31" s="83">
        <f t="shared" si="3"/>
        <v>15.212359965529975</v>
      </c>
      <c r="H31" s="83">
        <f t="shared" si="33"/>
        <v>16.814532589467955</v>
      </c>
      <c r="I31" s="83">
        <f t="shared" si="34"/>
        <v>26.568479896796386</v>
      </c>
      <c r="J31" s="81">
        <f t="shared" si="35"/>
        <v>2.2389520030439747</v>
      </c>
      <c r="K31" s="81">
        <f t="shared" si="36"/>
        <v>2.1943618201997781</v>
      </c>
      <c r="L31" s="81">
        <f t="shared" si="37"/>
        <v>1.1996912666320392</v>
      </c>
      <c r="M31" s="83">
        <f t="shared" si="9"/>
        <v>4.5988946575113046</v>
      </c>
      <c r="N31" s="81">
        <f t="shared" si="38"/>
        <v>1.3162057230503761</v>
      </c>
      <c r="O31" s="81">
        <f t="shared" si="11"/>
        <v>2.844744233159906</v>
      </c>
      <c r="P31" s="83">
        <f t="shared" si="42"/>
        <v>16.877688998156117</v>
      </c>
      <c r="Q31" s="83">
        <f t="shared" si="13"/>
        <v>3.1306925425317642</v>
      </c>
      <c r="R31" s="83">
        <f t="shared" si="39"/>
        <v>14.093293795620436</v>
      </c>
      <c r="S31" s="83">
        <f t="shared" si="43"/>
        <v>0.26732576880225856</v>
      </c>
      <c r="T31" s="84">
        <f t="shared" si="40"/>
        <v>6.0555273777758174</v>
      </c>
      <c r="U31" s="84">
        <f t="shared" si="41"/>
        <v>59.145626420964454</v>
      </c>
      <c r="V31" s="84">
        <f t="shared" si="20"/>
        <v>5.9303304946261326</v>
      </c>
      <c r="W31" s="84">
        <f t="shared" si="44"/>
        <v>0.24777164425269338</v>
      </c>
      <c r="X31" s="84">
        <f t="shared" si="45"/>
        <v>5.7003805789412985</v>
      </c>
      <c r="Y31" s="84">
        <f t="shared" si="46"/>
        <v>0.65038553646148578</v>
      </c>
      <c r="Z31" s="125">
        <f t="shared" si="16"/>
        <v>4.8257278425399797</v>
      </c>
      <c r="AA31" s="129">
        <f>B31/$B$30</f>
        <v>0.72429003369997202</v>
      </c>
      <c r="AB31" s="127">
        <f t="shared" si="18"/>
        <v>1</v>
      </c>
      <c r="AC31" s="137">
        <f t="shared" si="22"/>
        <v>4.9673386529455508</v>
      </c>
      <c r="AD31" s="134">
        <f t="shared" si="28"/>
        <v>1.7293643462927197E-2</v>
      </c>
      <c r="AE31" s="134">
        <f t="shared" si="23"/>
        <v>6.8656612013162491E-2</v>
      </c>
      <c r="AF31" s="136">
        <f t="shared" si="24"/>
        <v>9.1811321011258935E-4</v>
      </c>
    </row>
    <row r="32" spans="1:32" x14ac:dyDescent="0.35">
      <c r="A32" s="110" t="s">
        <v>134</v>
      </c>
      <c r="B32" s="82">
        <f>CHOOSE($A$51-3,EUR!D45,EUR!E45,EUR!F45,EUR!G45,EUR!H45,EUR!I45,EUR!J45,EUR!K45,EUR!L45,EUR!M45,EUR!N45,EUR!O45)</f>
        <v>4.9752999999999998</v>
      </c>
      <c r="C32" s="83">
        <f t="shared" si="0"/>
        <v>5.7147943946703421</v>
      </c>
      <c r="D32" s="83">
        <f t="shared" si="1"/>
        <v>4.4766060824185709</v>
      </c>
      <c r="E32" s="81">
        <f t="shared" si="29"/>
        <v>3.1776841029571436E-2</v>
      </c>
      <c r="F32" s="81">
        <f>+$B32/$B$9</f>
        <v>0.66742236233147756</v>
      </c>
      <c r="G32" s="83">
        <f t="shared" si="3"/>
        <v>3.0624769173950508</v>
      </c>
      <c r="H32" s="83">
        <f>B32/B$11</f>
        <v>3.3850183698462373</v>
      </c>
      <c r="I32" s="83">
        <f>B32/B$12</f>
        <v>5.3486347022145768</v>
      </c>
      <c r="J32" s="81">
        <f>B32/$B$13</f>
        <v>0.45073472124078201</v>
      </c>
      <c r="K32" s="81">
        <f>B32/$B$14</f>
        <v>0.44175804661487239</v>
      </c>
      <c r="L32" s="81">
        <f>B32/$B$15</f>
        <v>0.24151590025387978</v>
      </c>
      <c r="M32" s="83">
        <f t="shared" si="9"/>
        <v>0.9258266808090958</v>
      </c>
      <c r="N32" s="81">
        <f>B32/$B$17</f>
        <v>0.26497201318655567</v>
      </c>
      <c r="O32" s="81">
        <f t="shared" si="11"/>
        <v>0.57268981076476821</v>
      </c>
      <c r="P32" s="83">
        <f>B32/$B$19</f>
        <v>3.39773270504678</v>
      </c>
      <c r="Q32" s="83">
        <f t="shared" si="13"/>
        <v>0.63025550727758706</v>
      </c>
      <c r="R32" s="83">
        <f>B32/$B$21</f>
        <v>2.8371920620437954</v>
      </c>
      <c r="S32" s="83">
        <f>B32/$B$22</f>
        <v>5.3816698936711052E-2</v>
      </c>
      <c r="T32" s="84">
        <f>B32/$B$23</f>
        <v>1.2190687611332858</v>
      </c>
      <c r="U32" s="84">
        <f>B32/$B$24</f>
        <v>11.906904391528061</v>
      </c>
      <c r="V32" s="84">
        <f>B32/$B$25</f>
        <v>1.193864745080254</v>
      </c>
      <c r="W32" s="84">
        <f>B32/$B$26</f>
        <v>4.9880159490589361E-2</v>
      </c>
      <c r="X32" s="84">
        <f t="shared" si="45"/>
        <v>1.1475723676623226</v>
      </c>
      <c r="Y32" s="84">
        <f t="shared" si="46"/>
        <v>0.13093239295770939</v>
      </c>
      <c r="Z32" s="125">
        <f>B32/$B$29</f>
        <v>0.97149161345752055</v>
      </c>
      <c r="AA32" s="129">
        <f>B32/$B$30</f>
        <v>0.14581048007880032</v>
      </c>
      <c r="AB32" s="129">
        <f>B32/$B$31</f>
        <v>0.20131504410455614</v>
      </c>
      <c r="AC32" s="68">
        <f t="shared" si="22"/>
        <v>1</v>
      </c>
      <c r="AD32" s="134">
        <f t="shared" si="28"/>
        <v>3.4814705964676578E-3</v>
      </c>
      <c r="AE32" s="134">
        <f t="shared" si="23"/>
        <v>1.3821608875499204E-2</v>
      </c>
      <c r="AF32" s="136">
        <f t="shared" si="24"/>
        <v>1.8483000138679154E-4</v>
      </c>
    </row>
    <row r="33" spans="1:32" x14ac:dyDescent="0.35">
      <c r="A33" s="110" t="s">
        <v>136</v>
      </c>
      <c r="B33" s="82">
        <f>CHOOSE($A$51-3,EUR!D46,EUR!E46,EUR!F46,EUR!G46,EUR!H46,EUR!I46,EUR!J46,EUR!K46,EUR!L46,EUR!M46,EUR!N46,EUR!O46)</f>
        <v>1429.08</v>
      </c>
      <c r="C33" s="83">
        <f t="shared" si="0"/>
        <v>1641.4886285320467</v>
      </c>
      <c r="D33" s="83">
        <f t="shared" si="1"/>
        <v>1285.8376822026273</v>
      </c>
      <c r="E33" s="81">
        <f t="shared" si="29"/>
        <v>9.1274190457942126</v>
      </c>
      <c r="F33" s="81">
        <f>+$B33/$B$9</f>
        <v>191.70702260379633</v>
      </c>
      <c r="G33" s="83">
        <f t="shared" si="3"/>
        <v>879.65037547704048</v>
      </c>
      <c r="H33" s="83">
        <f>B33/B$11</f>
        <v>972.29555041502238</v>
      </c>
      <c r="I33" s="83">
        <f>B33/B$12</f>
        <v>1536.3147710169856</v>
      </c>
      <c r="J33" s="81">
        <f>B33/$B$13</f>
        <v>129.46676088492688</v>
      </c>
      <c r="K33" s="81">
        <f>B33/$B$14</f>
        <v>126.88834628190899</v>
      </c>
      <c r="L33" s="81">
        <f>B33/$B$15</f>
        <v>69.371805264971869</v>
      </c>
      <c r="M33" s="83">
        <f t="shared" si="9"/>
        <v>265.9297716742031</v>
      </c>
      <c r="N33" s="81">
        <f>B33/$B$17</f>
        <v>76.10922047005063</v>
      </c>
      <c r="O33" s="81">
        <f t="shared" si="11"/>
        <v>164.49652378102121</v>
      </c>
      <c r="P33" s="83">
        <f>B33/$B$19</f>
        <v>975.94755173120257</v>
      </c>
      <c r="Q33" s="83">
        <f t="shared" si="13"/>
        <v>181.03140319985812</v>
      </c>
      <c r="R33" s="83">
        <f>B33/$B$21</f>
        <v>814.94069343065689</v>
      </c>
      <c r="S33" s="83">
        <f>B33/$B$22</f>
        <v>15.458036322729289</v>
      </c>
      <c r="T33" s="84">
        <f>B33/$B$23</f>
        <v>350.15914319947666</v>
      </c>
      <c r="U33" s="84">
        <f>B33/$B$24</f>
        <v>3420.0789757089865</v>
      </c>
      <c r="V33" s="84">
        <f>B33/$B$25</f>
        <v>342.91966914543633</v>
      </c>
      <c r="W33" s="84">
        <f>B33/$B$26</f>
        <v>14.327324648727</v>
      </c>
      <c r="X33" s="84">
        <f t="shared" si="45"/>
        <v>329.62288086725869</v>
      </c>
      <c r="Y33" s="84">
        <f t="shared" si="46"/>
        <v>37.608358114687228</v>
      </c>
      <c r="Z33" s="125">
        <f>B33/$B$29</f>
        <v>279.04633589127758</v>
      </c>
      <c r="AA33" s="129">
        <f>B33/$B$30</f>
        <v>41.881864585253538</v>
      </c>
      <c r="AB33" s="129">
        <f>B33/$B$31</f>
        <v>57.82471473658655</v>
      </c>
      <c r="AC33" s="129">
        <f t="shared" si="22"/>
        <v>287.23494060659658</v>
      </c>
      <c r="AD33" s="68">
        <f t="shared" si="28"/>
        <v>1</v>
      </c>
      <c r="AE33" s="134">
        <f t="shared" si="23"/>
        <v>3.9700490044416221</v>
      </c>
      <c r="AF33" s="136">
        <f t="shared" si="24"/>
        <v>5.3089634470652229E-2</v>
      </c>
    </row>
    <row r="34" spans="1:32" x14ac:dyDescent="0.35">
      <c r="A34" s="110" t="s">
        <v>138</v>
      </c>
      <c r="B34" s="82">
        <f>CHOOSE($A$51-3,EUR!D47,EUR!E47,EUR!F47,EUR!G47,EUR!H47,EUR!I47,EUR!J47,EUR!K47,EUR!L47,EUR!M47,EUR!N47,EUR!O47)</f>
        <v>359.96532999999999</v>
      </c>
      <c r="C34" s="83">
        <f t="shared" si="0"/>
        <v>413.46810245807484</v>
      </c>
      <c r="D34" s="83">
        <f t="shared" si="1"/>
        <v>323.88458700737812</v>
      </c>
      <c r="E34" s="81">
        <f t="shared" si="29"/>
        <v>2.2990696174235166</v>
      </c>
      <c r="F34" s="81">
        <f>+$B34/$B$9</f>
        <v>48.28832651418606</v>
      </c>
      <c r="G34" s="83">
        <f t="shared" si="3"/>
        <v>221.57166687184537</v>
      </c>
      <c r="H34" s="83">
        <f>B34/B$11</f>
        <v>244.90769492447953</v>
      </c>
      <c r="I34" s="83">
        <f>B34/B$12</f>
        <v>386.97627391958719</v>
      </c>
      <c r="J34" s="81">
        <f>B34/$B$13</f>
        <v>32.610872243662918</v>
      </c>
      <c r="K34" s="81">
        <f>B34/$B$14</f>
        <v>31.961405549389568</v>
      </c>
      <c r="L34" s="81">
        <f>B34/$B$15</f>
        <v>17.473790672951363</v>
      </c>
      <c r="M34" s="83">
        <f t="shared" si="9"/>
        <v>66.984002307448961</v>
      </c>
      <c r="N34" s="81">
        <f>B34/$B$17</f>
        <v>19.170851640597121</v>
      </c>
      <c r="O34" s="81">
        <f t="shared" si="11"/>
        <v>41.434381186979145</v>
      </c>
      <c r="P34" s="83">
        <f>B34/$B$19</f>
        <v>245.8275831455303</v>
      </c>
      <c r="Q34" s="83">
        <f t="shared" si="13"/>
        <v>45.59928680913594</v>
      </c>
      <c r="R34" s="83">
        <f>B34/$B$21</f>
        <v>205.27220004562042</v>
      </c>
      <c r="S34" s="83">
        <f>B34/$B$22</f>
        <v>3.8936638579108482</v>
      </c>
      <c r="T34" s="84">
        <f>B34/$B$23</f>
        <v>88.200206800400863</v>
      </c>
      <c r="U34" s="84">
        <f>B34/$B$24</f>
        <v>861.47021658489882</v>
      </c>
      <c r="V34" s="84">
        <f>B34/$B$25</f>
        <v>86.376684207621551</v>
      </c>
      <c r="W34" s="84">
        <f>B34/$B$26</f>
        <v>3.6088533498447593</v>
      </c>
      <c r="X34" s="84">
        <f t="shared" si="45"/>
        <v>83.027408603390612</v>
      </c>
      <c r="Y34" s="84">
        <f t="shared" si="46"/>
        <v>9.4730211321350559</v>
      </c>
      <c r="Z34" s="125">
        <f>B34/$B$29</f>
        <v>70.28788198309023</v>
      </c>
      <c r="AA34" s="129">
        <f>B34/$B$30</f>
        <v>10.549457837522116</v>
      </c>
      <c r="AB34" s="129">
        <f>B34/$B$31</f>
        <v>14.565239540341507</v>
      </c>
      <c r="AC34" s="129">
        <f t="shared" si="22"/>
        <v>72.350477358149263</v>
      </c>
      <c r="AD34" s="129">
        <f t="shared" si="28"/>
        <v>0.25188605956279564</v>
      </c>
      <c r="AE34" s="68">
        <f t="shared" si="23"/>
        <v>1</v>
      </c>
      <c r="AF34" s="136">
        <f t="shared" si="24"/>
        <v>1.3372538830441757E-2</v>
      </c>
    </row>
    <row r="35" spans="1:32" x14ac:dyDescent="0.35">
      <c r="A35" s="110" t="s">
        <v>140</v>
      </c>
      <c r="B35" s="82">
        <f>CHOOSE($A$51-3,EUR!D48,EUR!E48,EUR!F48,EUR!G48,EUR!H48,EUR!I48,EUR!J48,EUR!K48,EUR!L48,EUR!M48,EUR!N48,EUR!O48)</f>
        <v>26918.249</v>
      </c>
      <c r="C35" s="132">
        <f t="shared" si="0"/>
        <v>30919.192510912013</v>
      </c>
      <c r="D35" s="132">
        <f t="shared" si="1"/>
        <v>24220.126867014576</v>
      </c>
      <c r="E35" s="132">
        <f t="shared" si="29"/>
        <v>171.92469183112985</v>
      </c>
      <c r="F35" s="132">
        <f>+$B35/$B$9</f>
        <v>3611.0066402843918</v>
      </c>
      <c r="G35" s="132">
        <f t="shared" si="3"/>
        <v>16569.154868890804</v>
      </c>
      <c r="H35" s="132">
        <f>+$B35/B$11</f>
        <v>18314.225744999319</v>
      </c>
      <c r="I35" s="132">
        <f>B35/B$12</f>
        <v>28938.130509567833</v>
      </c>
      <c r="J35" s="132">
        <f>B35/$B$13</f>
        <v>2438.6447971589573</v>
      </c>
      <c r="K35" s="132">
        <f>B35/$B$14</f>
        <v>2390.0776026637072</v>
      </c>
      <c r="L35" s="132">
        <f>B35/$B$15</f>
        <v>1306.6920870084416</v>
      </c>
      <c r="M35" s="132">
        <f t="shared" si="9"/>
        <v>5009.0714378756584</v>
      </c>
      <c r="N35" s="132">
        <f>B35/$B$17</f>
        <v>1433.59850239925</v>
      </c>
      <c r="O35" s="132">
        <f t="shared" si="11"/>
        <v>3098.467816197799</v>
      </c>
      <c r="P35" s="132">
        <f>B35/$B$19</f>
        <v>18383.015092535683</v>
      </c>
      <c r="Q35" s="132">
        <f t="shared" si="13"/>
        <v>3409.9199402085101</v>
      </c>
      <c r="R35" s="132">
        <f>B35/$B$21</f>
        <v>15350.278854927006</v>
      </c>
      <c r="S35" s="132">
        <f>B35/$B$22</f>
        <v>291.16863351685794</v>
      </c>
      <c r="T35" s="132">
        <f>B35/$B$23</f>
        <v>6595.6216630770632</v>
      </c>
      <c r="U35" s="132">
        <f>B35/$B$24</f>
        <v>64420.842407562523</v>
      </c>
      <c r="V35" s="132">
        <f>B35/$B$25</f>
        <v>6459.2584327360764</v>
      </c>
      <c r="W35" s="132">
        <f>B35/$B$26</f>
        <v>269.87047079118798</v>
      </c>
      <c r="X35" s="132">
        <f t="shared" si="45"/>
        <v>6208.7992157767276</v>
      </c>
      <c r="Y35" s="132">
        <f t="shared" si="46"/>
        <v>708.39361562146371</v>
      </c>
      <c r="Z35" s="132">
        <f>B35/$B$29</f>
        <v>5256.1359420459648</v>
      </c>
      <c r="AA35" s="133">
        <f>B35/$B$30</f>
        <v>788.88967691811274</v>
      </c>
      <c r="AB35" s="133">
        <f>B35/$B$31</f>
        <v>1089.1902969976531</v>
      </c>
      <c r="AC35" s="133">
        <f t="shared" si="22"/>
        <v>5410.3770626896876</v>
      </c>
      <c r="AD35" s="129">
        <f t="shared" si="28"/>
        <v>18.836068659557199</v>
      </c>
      <c r="AE35" s="129">
        <f t="shared" si="23"/>
        <v>74.780115629469094</v>
      </c>
      <c r="AF35" s="135">
        <f t="shared" si="24"/>
        <v>1</v>
      </c>
    </row>
    <row r="37" spans="1:32" ht="15" x14ac:dyDescent="0.4">
      <c r="A37" s="88" t="s">
        <v>86</v>
      </c>
    </row>
    <row r="38" spans="1:32" ht="15" x14ac:dyDescent="0.4">
      <c r="A38" s="86" t="s">
        <v>84</v>
      </c>
    </row>
    <row r="39" spans="1:32" ht="15" x14ac:dyDescent="0.4">
      <c r="A39" s="86"/>
    </row>
    <row r="40" spans="1:32" ht="13.15" x14ac:dyDescent="0.4">
      <c r="A40" s="87" t="s">
        <v>85</v>
      </c>
      <c r="B40" s="69" t="s">
        <v>1</v>
      </c>
      <c r="C40" s="70" t="s">
        <v>10</v>
      </c>
    </row>
    <row r="41" spans="1:32" x14ac:dyDescent="0.35">
      <c r="A41" s="72" t="s">
        <v>1</v>
      </c>
      <c r="B41" s="77"/>
      <c r="C41" s="78">
        <f>C5</f>
        <v>1.1486331265793706</v>
      </c>
      <c r="D41" s="91" t="s">
        <v>105</v>
      </c>
      <c r="E41" s="94">
        <f>C41</f>
        <v>1.1486331265793706</v>
      </c>
      <c r="F41" s="92" t="s">
        <v>100</v>
      </c>
      <c r="I41" t="s">
        <v>101</v>
      </c>
      <c r="J41" s="90">
        <f>C41</f>
        <v>1.1486331265793706</v>
      </c>
      <c r="K41" s="92" t="s">
        <v>102</v>
      </c>
    </row>
    <row r="42" spans="1:32" x14ac:dyDescent="0.35">
      <c r="A42" s="73" t="s">
        <v>10</v>
      </c>
      <c r="B42" s="81">
        <f>B6</f>
        <v>0.87060000000000004</v>
      </c>
      <c r="C42" s="77"/>
      <c r="D42" s="91" t="s">
        <v>105</v>
      </c>
      <c r="E42" s="94">
        <f>+B42</f>
        <v>0.87060000000000004</v>
      </c>
      <c r="F42" s="93" t="s">
        <v>99</v>
      </c>
      <c r="I42" t="s">
        <v>103</v>
      </c>
      <c r="J42" s="90">
        <f>B42</f>
        <v>0.87060000000000004</v>
      </c>
      <c r="K42" t="s">
        <v>104</v>
      </c>
    </row>
    <row r="43" spans="1:32" x14ac:dyDescent="0.35">
      <c r="D43" s="85"/>
    </row>
    <row r="44" spans="1:32" ht="25.9" x14ac:dyDescent="0.4">
      <c r="A44" s="87" t="s">
        <v>85</v>
      </c>
      <c r="B44" s="69" t="s">
        <v>12</v>
      </c>
      <c r="C44" s="71" t="s">
        <v>77</v>
      </c>
      <c r="D44" s="85"/>
    </row>
    <row r="45" spans="1:32" x14ac:dyDescent="0.35">
      <c r="A45" s="72" t="s">
        <v>12</v>
      </c>
      <c r="B45" s="77"/>
      <c r="C45" s="78">
        <f>Q7</f>
        <v>0.1407886902876832</v>
      </c>
      <c r="D45" s="91" t="s">
        <v>105</v>
      </c>
      <c r="E45" s="94">
        <f>+C45</f>
        <v>0.1407886902876832</v>
      </c>
      <c r="F45" s="93" t="s">
        <v>106</v>
      </c>
      <c r="I45" t="s">
        <v>111</v>
      </c>
      <c r="J45" s="90">
        <f>C45</f>
        <v>0.1407886902876832</v>
      </c>
      <c r="K45" t="s">
        <v>108</v>
      </c>
    </row>
    <row r="46" spans="1:32" x14ac:dyDescent="0.35">
      <c r="A46" s="75" t="s">
        <v>77</v>
      </c>
      <c r="B46" s="81">
        <f>D20</f>
        <v>7.1028432607522047</v>
      </c>
      <c r="C46" s="77"/>
      <c r="D46" s="91" t="s">
        <v>105</v>
      </c>
      <c r="E46" s="94">
        <f>+B46</f>
        <v>7.1028432607522047</v>
      </c>
      <c r="F46" s="93" t="s">
        <v>107</v>
      </c>
      <c r="I46" t="s">
        <v>110</v>
      </c>
      <c r="J46" s="90">
        <f>B46</f>
        <v>7.1028432607522047</v>
      </c>
      <c r="K46" t="s">
        <v>109</v>
      </c>
    </row>
    <row r="51" spans="1:13" ht="17.649999999999999" x14ac:dyDescent="0.5">
      <c r="A51" s="89">
        <f>IF(EUR!O9&lt;&gt;" ",15,IF(EUR!N9&lt;&gt;" ",14,IF(EUR!M9&lt;&gt;" ",13,IF(EUR!L9&lt;&gt;" ",12,IF(EUR!K9&lt;&gt;" ",11,IF(EUR!J9&lt;&gt;" ",10,IF(EUR!I9&lt;&gt;" ",9,IF(EUR!H9&lt;&gt;" ",8,A52))))))))</f>
        <v>4</v>
      </c>
      <c r="B51" t="s">
        <v>87</v>
      </c>
      <c r="C51" t="s">
        <v>88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97</v>
      </c>
      <c r="M51" t="s">
        <v>98</v>
      </c>
    </row>
    <row r="52" spans="1:13" x14ac:dyDescent="0.35">
      <c r="A52">
        <f>IF(EUR!G9&lt;&gt;" ",7,IF(EUR!F9&lt;&gt;" ",6,IF(EUR!E9&lt;&gt;" ",5,4)))</f>
        <v>4</v>
      </c>
    </row>
  </sheetData>
  <sheetProtection selectLockedCells="1" selectUnlockedCells="1"/>
  <phoneticPr fontId="0" type="noConversion"/>
  <pageMargins left="0.2" right="0.2" top="1" bottom="1" header="0.5" footer="0.5"/>
  <pageSetup paperSize="9"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F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35"/>
  <cols>
    <col min="1" max="1" width="23" customWidth="1"/>
    <col min="2" max="2" width="12.73046875" customWidth="1"/>
    <col min="3" max="6" width="11" customWidth="1"/>
    <col min="7" max="7" width="12.46484375" customWidth="1"/>
    <col min="8" max="23" width="11" customWidth="1"/>
    <col min="24" max="24" width="10" customWidth="1"/>
    <col min="25" max="25" width="10.46484375" customWidth="1"/>
    <col min="26" max="26" width="12.265625" customWidth="1"/>
    <col min="27" max="27" width="10.53125" customWidth="1"/>
    <col min="28" max="28" width="9.53125" customWidth="1"/>
    <col min="29" max="29" width="13.19921875" customWidth="1"/>
    <col min="30" max="31" width="10.53125" customWidth="1"/>
    <col min="32" max="32" width="12.796875" customWidth="1"/>
  </cols>
  <sheetData>
    <row r="1" spans="1:32" ht="17.649999999999999" x14ac:dyDescent="0.5">
      <c r="A1" s="89" t="str">
        <f>"AOP "&amp;EUR!Q6&amp;" Exchange Rates"</f>
        <v>AOP 2024 Exchange Rates</v>
      </c>
    </row>
    <row r="4" spans="1:32" ht="39.4" x14ac:dyDescent="0.4">
      <c r="A4" s="68"/>
      <c r="B4" s="95" t="s">
        <v>1</v>
      </c>
      <c r="C4" s="96" t="s">
        <v>10</v>
      </c>
      <c r="D4" s="95" t="s">
        <v>12</v>
      </c>
      <c r="E4" s="95" t="s">
        <v>20</v>
      </c>
      <c r="F4" s="95" t="s">
        <v>28</v>
      </c>
      <c r="G4" s="96" t="s">
        <v>30</v>
      </c>
      <c r="H4" s="95" t="s">
        <v>32</v>
      </c>
      <c r="I4" s="95" t="s">
        <v>34</v>
      </c>
      <c r="J4" s="95" t="s">
        <v>36</v>
      </c>
      <c r="K4" s="95" t="s">
        <v>82</v>
      </c>
      <c r="L4" s="96" t="s">
        <v>44</v>
      </c>
      <c r="M4" s="97" t="s">
        <v>119</v>
      </c>
      <c r="N4" s="97" t="s">
        <v>49</v>
      </c>
      <c r="O4" s="98" t="s">
        <v>50</v>
      </c>
      <c r="P4" s="98" t="s">
        <v>83</v>
      </c>
      <c r="Q4" s="98" t="s">
        <v>77</v>
      </c>
      <c r="R4" s="99" t="s">
        <v>81</v>
      </c>
      <c r="S4" s="99" t="s">
        <v>79</v>
      </c>
      <c r="T4" s="99" t="s">
        <v>112</v>
      </c>
      <c r="U4" s="99" t="s">
        <v>113</v>
      </c>
      <c r="V4" s="108" t="s">
        <v>116</v>
      </c>
      <c r="W4" s="108" t="s">
        <v>120</v>
      </c>
      <c r="X4" s="111" t="s">
        <v>121</v>
      </c>
      <c r="Y4" s="116" t="s">
        <v>123</v>
      </c>
      <c r="Z4" s="119" t="s">
        <v>127</v>
      </c>
      <c r="AA4" s="119" t="s">
        <v>130</v>
      </c>
      <c r="AB4" s="119" t="s">
        <v>131</v>
      </c>
      <c r="AC4" s="119" t="s">
        <v>134</v>
      </c>
      <c r="AD4" s="119" t="s">
        <v>136</v>
      </c>
      <c r="AE4" s="106" t="s">
        <v>138</v>
      </c>
      <c r="AF4" s="106" t="s">
        <v>140</v>
      </c>
    </row>
    <row r="5" spans="1:32" x14ac:dyDescent="0.35">
      <c r="A5" s="72" t="s">
        <v>1</v>
      </c>
      <c r="B5" s="77">
        <f>EUR!Q9</f>
        <v>1</v>
      </c>
      <c r="C5" s="78">
        <f t="shared" ref="C5:C35" si="0">+$B5/$B$6</f>
        <v>1.1486331265793706</v>
      </c>
      <c r="D5" s="78">
        <f>+$B5/$B$7</f>
        <v>0.89976606082418575</v>
      </c>
      <c r="E5" s="78">
        <f>+B5/B$8</f>
        <v>6.3869195886823785E-3</v>
      </c>
      <c r="F5" s="78">
        <f>+$B5/$B$9</f>
        <v>0.13414715943389899</v>
      </c>
      <c r="G5" s="78">
        <f>+$B5/$B$10</f>
        <v>0.6155361319709467</v>
      </c>
      <c r="H5" s="78">
        <f>B5/B$11</f>
        <v>0.68036467546604984</v>
      </c>
      <c r="I5" s="78">
        <f>B5/B$12</f>
        <v>1.075037626316921</v>
      </c>
      <c r="J5" s="78">
        <f>B5/$B$13</f>
        <v>9.0594480984218448E-2</v>
      </c>
      <c r="K5" s="78">
        <f>B5/$B$14</f>
        <v>8.8790233074361832E-2</v>
      </c>
      <c r="L5" s="78">
        <f>B5/$B$15</f>
        <v>4.8542982383751689E-2</v>
      </c>
      <c r="M5" s="78">
        <f>+$B5/$B$16</f>
        <v>0.18608459405645808</v>
      </c>
      <c r="N5" s="78">
        <f>B5/$B$17</f>
        <v>5.3257494660936155E-2</v>
      </c>
      <c r="O5" s="78">
        <f>+$B5/$B$18</f>
        <v>0.11510658870113726</v>
      </c>
      <c r="P5" s="78">
        <f>B5/$B$19</f>
        <v>0.68292016663252064</v>
      </c>
      <c r="Q5" s="78">
        <f>+$B5/$B$20</f>
        <v>0.12667688526874502</v>
      </c>
      <c r="R5" s="78">
        <f>B5/$B$21</f>
        <v>0.57025547445255476</v>
      </c>
      <c r="S5" s="78">
        <f>B5/$B$22</f>
        <v>1.081677465413363E-2</v>
      </c>
      <c r="T5" s="78">
        <f>$B$5/$B$23</f>
        <v>0.24502417163453177</v>
      </c>
      <c r="U5" s="78">
        <f>$B$5/$B$24</f>
        <v>2.3932033026205577</v>
      </c>
      <c r="V5" s="78">
        <f>$B$5/$B$25</f>
        <v>0.239958343231615</v>
      </c>
      <c r="W5" s="78">
        <f>$B$5/$B$26</f>
        <v>1.0025558155405576E-2</v>
      </c>
      <c r="X5" s="78">
        <f>$B$5/$B$27</f>
        <v>0.23065390381732212</v>
      </c>
      <c r="Y5" s="78">
        <f>$B$5/$B$28</f>
        <v>2.6316482012684543E-2</v>
      </c>
      <c r="Z5" s="78">
        <f t="shared" ref="Z5:Z28" si="1">B5/$B$29</f>
        <v>0.19526292152383184</v>
      </c>
      <c r="AA5" s="78">
        <f>B5/$B$30</f>
        <v>2.9306871963258561E-2</v>
      </c>
      <c r="AB5" s="78">
        <f>B5/$B$31</f>
        <v>4.0462895524803755E-2</v>
      </c>
      <c r="AC5" s="137">
        <f>B5/$B$32</f>
        <v>0.20099290495045524</v>
      </c>
      <c r="AD5" s="134">
        <f>B5/$B$33</f>
        <v>6.9975088868362871E-4</v>
      </c>
      <c r="AE5" s="134">
        <f>B5/$B$34</f>
        <v>2.7780453189755801E-3</v>
      </c>
      <c r="AF5" s="136">
        <f>B5/$B$35</f>
        <v>3.7149518900727907E-5</v>
      </c>
    </row>
    <row r="6" spans="1:32" x14ac:dyDescent="0.35">
      <c r="A6" s="73" t="s">
        <v>10</v>
      </c>
      <c r="B6" s="81">
        <f>EUR!Q10</f>
        <v>0.87060000000000004</v>
      </c>
      <c r="C6" s="77">
        <f t="shared" si="0"/>
        <v>1</v>
      </c>
      <c r="D6" s="78">
        <f t="shared" ref="D6:D24" si="2">+$B6/$B$7</f>
        <v>0.78333633255353619</v>
      </c>
      <c r="E6" s="78">
        <f t="shared" ref="E6:E24" si="3">+B6/B$8</f>
        <v>5.5604521939068789E-3</v>
      </c>
      <c r="F6" s="78">
        <f t="shared" ref="F6:F24" si="4">+$B6/$B$9</f>
        <v>0.11678851700315246</v>
      </c>
      <c r="G6" s="78">
        <f t="shared" ref="G6:G24" si="5">+$B6/$B$10</f>
        <v>0.53588575649390624</v>
      </c>
      <c r="H6" s="78">
        <f t="shared" ref="H6:H24" si="6">B6/B$11</f>
        <v>0.59232548646074301</v>
      </c>
      <c r="I6" s="78">
        <f t="shared" ref="I6:I24" si="7">B6/B$12</f>
        <v>0.93592775747151147</v>
      </c>
      <c r="J6" s="78">
        <f t="shared" ref="J6:J24" si="8">B6/$B$13</f>
        <v>7.8871555144860578E-2</v>
      </c>
      <c r="K6" s="78">
        <f t="shared" ref="K6:K24" si="9">B6/$B$14</f>
        <v>7.7300776914539404E-2</v>
      </c>
      <c r="L6" s="78">
        <f t="shared" ref="L6:L24" si="10">B6/$B$15</f>
        <v>4.2261520463294226E-2</v>
      </c>
      <c r="M6" s="78">
        <f t="shared" ref="M6:M24" si="11">+$B6/$B$16</f>
        <v>0.1620052475855524</v>
      </c>
      <c r="N6" s="78">
        <f t="shared" ref="N6:N24" si="12">B6/$B$17</f>
        <v>4.6365974851811022E-2</v>
      </c>
      <c r="O6" s="78">
        <f t="shared" ref="O6:O24" si="13">+$B6/$B$18</f>
        <v>0.1002117961232101</v>
      </c>
      <c r="P6" s="78">
        <f t="shared" ref="P6:P24" si="14">B6/$B$19</f>
        <v>0.59455029707027252</v>
      </c>
      <c r="Q6" s="78">
        <f t="shared" ref="Q6:Q24" si="15">+$B6/$B$20</f>
        <v>0.11028489631496942</v>
      </c>
      <c r="R6" s="78">
        <f t="shared" ref="R6:R24" si="16">B6/$B$21</f>
        <v>0.4964644160583942</v>
      </c>
      <c r="S6" s="78">
        <f t="shared" ref="S6:S22" si="17">B6/$B$22</f>
        <v>9.41708401388874E-3</v>
      </c>
      <c r="T6" s="78">
        <f>B6/$B$23</f>
        <v>0.21331804382502337</v>
      </c>
      <c r="U6" s="78">
        <f>B6/$B$24</f>
        <v>2.0835227952614574</v>
      </c>
      <c r="V6" s="78">
        <f>B6/$B$25</f>
        <v>0.20890773361744402</v>
      </c>
      <c r="W6" s="112">
        <f t="shared" ref="W6:W24" si="18">B6/$B$26</f>
        <v>8.7282509300960938E-3</v>
      </c>
      <c r="X6" s="78">
        <f t="shared" ref="X6:X28" si="19">B6/$B$27</f>
        <v>0.20080728866336064</v>
      </c>
      <c r="Y6" s="78">
        <f t="shared" ref="Y6:Y27" si="20">B6/$B$28</f>
        <v>2.2911129240243164E-2</v>
      </c>
      <c r="Z6" s="78">
        <f t="shared" si="1"/>
        <v>0.16999589947864802</v>
      </c>
      <c r="AA6" s="78">
        <f t="shared" ref="AA6:AA29" si="21">B6/$B$30</f>
        <v>2.5514562731212904E-2</v>
      </c>
      <c r="AB6" s="78">
        <f>B6/$B$31</f>
        <v>3.5226996843894152E-2</v>
      </c>
      <c r="AC6" s="137">
        <f t="shared" ref="AC6:AC35" si="22">B6/$B$32</f>
        <v>0.17498442304986636</v>
      </c>
      <c r="AD6" s="134">
        <f>B6/$B$33</f>
        <v>6.092031236879671E-4</v>
      </c>
      <c r="AE6" s="134">
        <f t="shared" ref="AE6:AE35" si="23">B6/$B$34</f>
        <v>2.4185662547001404E-3</v>
      </c>
      <c r="AF6" s="136">
        <f t="shared" ref="AF6:AF35" si="24">B6/$B$35</f>
        <v>3.2342371154973715E-5</v>
      </c>
    </row>
    <row r="7" spans="1:32" x14ac:dyDescent="0.35">
      <c r="A7" s="72" t="s">
        <v>12</v>
      </c>
      <c r="B7" s="81">
        <f>EUR!Q11</f>
        <v>1.1113999999999999</v>
      </c>
      <c r="C7" s="81">
        <f t="shared" si="0"/>
        <v>1.2765908568803124</v>
      </c>
      <c r="D7" s="77">
        <f t="shared" si="2"/>
        <v>1</v>
      </c>
      <c r="E7" s="78">
        <f t="shared" si="3"/>
        <v>7.0984224308615956E-3</v>
      </c>
      <c r="F7" s="78">
        <f t="shared" si="4"/>
        <v>0.14909115299483533</v>
      </c>
      <c r="G7" s="78">
        <f t="shared" si="5"/>
        <v>0.68410685707251007</v>
      </c>
      <c r="H7" s="78">
        <f t="shared" si="6"/>
        <v>0.75615730031296768</v>
      </c>
      <c r="I7" s="78">
        <f t="shared" si="7"/>
        <v>1.1947968178886259</v>
      </c>
      <c r="J7" s="78">
        <f t="shared" si="8"/>
        <v>0.10068670616586037</v>
      </c>
      <c r="K7" s="78">
        <f t="shared" si="9"/>
        <v>9.8681465038845728E-2</v>
      </c>
      <c r="L7" s="78">
        <f t="shared" si="10"/>
        <v>5.3950670621301627E-2</v>
      </c>
      <c r="M7" s="78">
        <f t="shared" si="11"/>
        <v>0.20681441783434748</v>
      </c>
      <c r="N7" s="78">
        <f t="shared" si="12"/>
        <v>5.9190379566164443E-2</v>
      </c>
      <c r="O7" s="78">
        <f t="shared" si="13"/>
        <v>0.12792946268244393</v>
      </c>
      <c r="P7" s="78">
        <f t="shared" si="14"/>
        <v>0.75899747319538347</v>
      </c>
      <c r="Q7" s="78">
        <f t="shared" si="15"/>
        <v>0.1407886902876832</v>
      </c>
      <c r="R7" s="78">
        <f t="shared" si="16"/>
        <v>0.63378193430656926</v>
      </c>
      <c r="S7" s="78">
        <f t="shared" si="17"/>
        <v>1.2021763350604116E-2</v>
      </c>
      <c r="T7" s="78">
        <f t="shared" ref="T7:T22" si="25">B7/$B$23</f>
        <v>0.27231986435461858</v>
      </c>
      <c r="U7" s="78">
        <f t="shared" ref="U7:U22" si="26">B7/$B$24</f>
        <v>2.6598061505324875</v>
      </c>
      <c r="V7" s="78">
        <f>B7/$B$25</f>
        <v>0.26668970266761688</v>
      </c>
      <c r="W7" s="112">
        <f t="shared" si="18"/>
        <v>1.1142405333917756E-2</v>
      </c>
      <c r="X7" s="78">
        <f t="shared" si="19"/>
        <v>0.25634874870257179</v>
      </c>
      <c r="Y7" s="78">
        <f t="shared" si="20"/>
        <v>2.9248138108897599E-2</v>
      </c>
      <c r="Z7" s="78">
        <f t="shared" si="1"/>
        <v>0.21701521098158671</v>
      </c>
      <c r="AA7" s="78">
        <f t="shared" si="21"/>
        <v>3.2571657499965559E-2</v>
      </c>
      <c r="AB7" s="78">
        <f t="shared" ref="AB7:AB30" si="27">B7/$B$31</f>
        <v>4.4970462086266892E-2</v>
      </c>
      <c r="AC7" s="137">
        <f t="shared" si="22"/>
        <v>0.22338351456193595</v>
      </c>
      <c r="AD7" s="134">
        <f t="shared" ref="AD7:AD35" si="28">B7/$B$33</f>
        <v>7.7770313768298484E-4</v>
      </c>
      <c r="AE7" s="134">
        <f t="shared" si="23"/>
        <v>3.0875195675094599E-3</v>
      </c>
      <c r="AF7" s="136">
        <f t="shared" si="24"/>
        <v>4.1287975306268994E-5</v>
      </c>
    </row>
    <row r="8" spans="1:32" x14ac:dyDescent="0.35">
      <c r="A8" s="72" t="s">
        <v>20</v>
      </c>
      <c r="B8" s="82">
        <f>EUR!Q15</f>
        <v>156.57</v>
      </c>
      <c r="C8" s="82">
        <f t="shared" si="0"/>
        <v>179.84148862853203</v>
      </c>
      <c r="D8" s="82">
        <f t="shared" si="2"/>
        <v>140.87637214324275</v>
      </c>
      <c r="E8" s="77">
        <f t="shared" si="3"/>
        <v>1</v>
      </c>
      <c r="F8" s="79">
        <f t="shared" si="4"/>
        <v>21.003420752565564</v>
      </c>
      <c r="G8" s="79">
        <f t="shared" si="5"/>
        <v>96.374492182691114</v>
      </c>
      <c r="H8" s="80">
        <f t="shared" si="6"/>
        <v>106.52469723771941</v>
      </c>
      <c r="I8" s="79">
        <f t="shared" si="7"/>
        <v>168.31864115244034</v>
      </c>
      <c r="J8" s="79">
        <f t="shared" si="8"/>
        <v>14.184377887699082</v>
      </c>
      <c r="K8" s="79">
        <f t="shared" si="9"/>
        <v>13.90188679245283</v>
      </c>
      <c r="L8" s="79">
        <f t="shared" si="10"/>
        <v>7.6003747518240017</v>
      </c>
      <c r="M8" s="79">
        <f t="shared" si="11"/>
        <v>29.135264891419638</v>
      </c>
      <c r="N8" s="79">
        <f t="shared" si="12"/>
        <v>8.3385259390627731</v>
      </c>
      <c r="O8" s="79">
        <f t="shared" si="13"/>
        <v>18.022238592937061</v>
      </c>
      <c r="P8" s="79">
        <f t="shared" si="14"/>
        <v>106.92481048965377</v>
      </c>
      <c r="Q8" s="79">
        <f t="shared" si="15"/>
        <v>19.833799926527405</v>
      </c>
      <c r="R8" s="79">
        <f t="shared" si="16"/>
        <v>89.284899635036496</v>
      </c>
      <c r="S8" s="78">
        <f t="shared" si="17"/>
        <v>1.6935824075977024</v>
      </c>
      <c r="T8" s="78">
        <f t="shared" si="25"/>
        <v>38.363434552818639</v>
      </c>
      <c r="U8" s="78">
        <f t="shared" si="26"/>
        <v>374.70384109130072</v>
      </c>
      <c r="V8" s="78">
        <f t="shared" ref="V8:V28" si="29">B8/$B$25</f>
        <v>37.570277799773955</v>
      </c>
      <c r="W8" s="112">
        <f t="shared" si="18"/>
        <v>1.5697016403918509</v>
      </c>
      <c r="X8" s="78">
        <f t="shared" si="19"/>
        <v>36.113481720678124</v>
      </c>
      <c r="Y8" s="78">
        <f t="shared" si="20"/>
        <v>4.1203715887260186</v>
      </c>
      <c r="Z8" s="78">
        <f t="shared" si="1"/>
        <v>30.572315622986352</v>
      </c>
      <c r="AA8" s="78">
        <f t="shared" si="21"/>
        <v>4.5885769432873929</v>
      </c>
      <c r="AB8" s="78">
        <f t="shared" si="27"/>
        <v>6.3352755523185236</v>
      </c>
      <c r="AC8" s="137">
        <f t="shared" si="22"/>
        <v>31.46945912809278</v>
      </c>
      <c r="AD8" s="134">
        <f t="shared" si="28"/>
        <v>0.10955999664119573</v>
      </c>
      <c r="AE8" s="134">
        <f t="shared" si="23"/>
        <v>0.43495855559200658</v>
      </c>
      <c r="AF8" s="136">
        <f t="shared" si="24"/>
        <v>5.8165001742869673E-3</v>
      </c>
    </row>
    <row r="9" spans="1:32" x14ac:dyDescent="0.35">
      <c r="A9" s="72" t="s">
        <v>28</v>
      </c>
      <c r="B9" s="81">
        <f>EUR!Q19</f>
        <v>7.4545000000000003</v>
      </c>
      <c r="C9" s="81">
        <f t="shared" si="0"/>
        <v>8.5624856420859174</v>
      </c>
      <c r="D9" s="81">
        <f t="shared" si="2"/>
        <v>6.7073061004138932</v>
      </c>
      <c r="E9" s="81">
        <f t="shared" si="3"/>
        <v>4.7611292073832794E-2</v>
      </c>
      <c r="F9" s="77">
        <f t="shared" si="4"/>
        <v>1</v>
      </c>
      <c r="G9" s="78">
        <f t="shared" si="5"/>
        <v>4.5885140957774224</v>
      </c>
      <c r="H9" s="78">
        <f t="shared" si="6"/>
        <v>5.0717784732616682</v>
      </c>
      <c r="I9" s="78">
        <f t="shared" si="7"/>
        <v>8.0138679853794876</v>
      </c>
      <c r="J9" s="78">
        <f t="shared" si="8"/>
        <v>0.67533655849685637</v>
      </c>
      <c r="K9" s="78">
        <f t="shared" si="9"/>
        <v>0.66188679245283022</v>
      </c>
      <c r="L9" s="78">
        <f t="shared" si="10"/>
        <v>0.36186366217967703</v>
      </c>
      <c r="M9" s="78">
        <f t="shared" si="11"/>
        <v>1.3871676063938667</v>
      </c>
      <c r="N9" s="78">
        <f t="shared" si="12"/>
        <v>0.39700799394994857</v>
      </c>
      <c r="O9" s="78">
        <f t="shared" si="13"/>
        <v>0.85806206547262776</v>
      </c>
      <c r="P9" s="78">
        <f t="shared" si="14"/>
        <v>5.0908283821621261</v>
      </c>
      <c r="Q9" s="78">
        <f t="shared" si="15"/>
        <v>0.94431284123585979</v>
      </c>
      <c r="R9" s="78">
        <f t="shared" si="16"/>
        <v>4.2509694343065698</v>
      </c>
      <c r="S9" s="78">
        <f t="shared" si="17"/>
        <v>8.0633646659239153E-2</v>
      </c>
      <c r="T9" s="78">
        <f t="shared" si="25"/>
        <v>1.8265326874496171</v>
      </c>
      <c r="U9" s="78">
        <f t="shared" si="26"/>
        <v>17.840134019384948</v>
      </c>
      <c r="V9" s="78">
        <f t="shared" si="29"/>
        <v>1.788769469620074</v>
      </c>
      <c r="W9" s="112">
        <f t="shared" si="18"/>
        <v>7.473552326947086E-2</v>
      </c>
      <c r="X9" s="78">
        <f t="shared" si="19"/>
        <v>1.7194095260062279</v>
      </c>
      <c r="Y9" s="78">
        <f t="shared" si="20"/>
        <v>0.19617621516355693</v>
      </c>
      <c r="Z9" s="78">
        <f t="shared" si="1"/>
        <v>1.4555874484994047</v>
      </c>
      <c r="AA9" s="78">
        <f t="shared" si="21"/>
        <v>0.21846807705011095</v>
      </c>
      <c r="AB9" s="78">
        <f t="shared" si="27"/>
        <v>0.30163065468964961</v>
      </c>
      <c r="AC9" s="137">
        <f t="shared" si="22"/>
        <v>1.4983016099531687</v>
      </c>
      <c r="AD9" s="134">
        <f t="shared" si="28"/>
        <v>5.2162929996921103E-3</v>
      </c>
      <c r="AE9" s="134">
        <f t="shared" si="23"/>
        <v>2.0708938830303465E-2</v>
      </c>
      <c r="AF9" s="136">
        <f t="shared" si="24"/>
        <v>2.7693108864547617E-4</v>
      </c>
    </row>
    <row r="10" spans="1:32" x14ac:dyDescent="0.35">
      <c r="A10" s="73" t="s">
        <v>30</v>
      </c>
      <c r="B10" s="81">
        <f>EUR!Q20</f>
        <v>1.6246</v>
      </c>
      <c r="C10" s="81">
        <f t="shared" si="0"/>
        <v>1.8660693774408454</v>
      </c>
      <c r="D10" s="81">
        <f t="shared" si="2"/>
        <v>1.4617599424149723</v>
      </c>
      <c r="E10" s="81">
        <f t="shared" si="3"/>
        <v>1.0376189563773393E-2</v>
      </c>
      <c r="F10" s="81">
        <f t="shared" si="4"/>
        <v>0.21793547521631229</v>
      </c>
      <c r="G10" s="77">
        <f t="shared" si="5"/>
        <v>1</v>
      </c>
      <c r="H10" s="78">
        <f t="shared" si="6"/>
        <v>1.1053204517621444</v>
      </c>
      <c r="I10" s="78">
        <f t="shared" si="7"/>
        <v>1.74650612771447</v>
      </c>
      <c r="J10" s="78">
        <f t="shared" si="8"/>
        <v>0.14717979380696128</v>
      </c>
      <c r="K10" s="78">
        <f t="shared" si="9"/>
        <v>0.14424861265260822</v>
      </c>
      <c r="L10" s="78">
        <f t="shared" si="10"/>
        <v>7.8862929180642999E-2</v>
      </c>
      <c r="M10" s="78">
        <f t="shared" si="11"/>
        <v>0.30231303150412181</v>
      </c>
      <c r="N10" s="78">
        <f t="shared" si="12"/>
        <v>8.6522125826156884E-2</v>
      </c>
      <c r="O10" s="78">
        <f t="shared" si="13"/>
        <v>0.1870021640038676</v>
      </c>
      <c r="P10" s="78">
        <f t="shared" si="14"/>
        <v>1.1094721027111931</v>
      </c>
      <c r="Q10" s="78">
        <f t="shared" si="15"/>
        <v>0.20579926780760316</v>
      </c>
      <c r="R10" s="78">
        <f t="shared" si="16"/>
        <v>0.92643704379562042</v>
      </c>
      <c r="S10" s="78">
        <f t="shared" si="17"/>
        <v>1.7572932103105496E-2</v>
      </c>
      <c r="T10" s="78">
        <f t="shared" si="25"/>
        <v>0.3980662692374603</v>
      </c>
      <c r="U10" s="78">
        <f t="shared" si="26"/>
        <v>3.8879980854373581</v>
      </c>
      <c r="V10" s="78">
        <f t="shared" si="29"/>
        <v>0.38983632441408173</v>
      </c>
      <c r="W10" s="112">
        <f t="shared" si="18"/>
        <v>1.62875217792719E-2</v>
      </c>
      <c r="X10" s="78">
        <f t="shared" si="19"/>
        <v>0.37472033214162154</v>
      </c>
      <c r="Y10" s="78">
        <f t="shared" si="20"/>
        <v>4.2753756677807307E-2</v>
      </c>
      <c r="Z10" s="78">
        <f t="shared" si="1"/>
        <v>0.31722414230761725</v>
      </c>
      <c r="AA10" s="78">
        <f t="shared" si="21"/>
        <v>4.761194419150986E-2</v>
      </c>
      <c r="AB10" s="78">
        <f t="shared" si="27"/>
        <v>6.5736020069596182E-2</v>
      </c>
      <c r="AC10" s="137">
        <f t="shared" si="22"/>
        <v>0.32653307338250964</v>
      </c>
      <c r="AD10" s="134">
        <f t="shared" si="28"/>
        <v>1.1368152937554232E-3</v>
      </c>
      <c r="AE10" s="134">
        <f t="shared" si="23"/>
        <v>4.5132124252077275E-3</v>
      </c>
      <c r="AF10" s="136">
        <f t="shared" si="24"/>
        <v>6.0353108406122556E-5</v>
      </c>
    </row>
    <row r="11" spans="1:32" x14ac:dyDescent="0.35">
      <c r="A11" s="72" t="s">
        <v>32</v>
      </c>
      <c r="B11" s="81">
        <f>EUR!Q21</f>
        <v>1.4698</v>
      </c>
      <c r="C11" s="81">
        <f t="shared" si="0"/>
        <v>1.6882609694463588</v>
      </c>
      <c r="D11" s="81">
        <f t="shared" si="2"/>
        <v>1.3224761561993883</v>
      </c>
      <c r="E11" s="81">
        <f t="shared" si="3"/>
        <v>9.3874944114453601E-3</v>
      </c>
      <c r="F11" s="81">
        <f t="shared" si="4"/>
        <v>0.19716949493594471</v>
      </c>
      <c r="G11" s="81">
        <f t="shared" si="5"/>
        <v>0.90471500677089745</v>
      </c>
      <c r="H11" s="77">
        <f t="shared" si="6"/>
        <v>1</v>
      </c>
      <c r="I11" s="78">
        <f t="shared" si="7"/>
        <v>1.5800903031606106</v>
      </c>
      <c r="J11" s="78">
        <f t="shared" si="8"/>
        <v>0.13315576815060426</v>
      </c>
      <c r="K11" s="78">
        <f t="shared" si="9"/>
        <v>0.13050388457269702</v>
      </c>
      <c r="L11" s="78">
        <f t="shared" si="10"/>
        <v>7.1348475507638232E-2</v>
      </c>
      <c r="M11" s="78">
        <f t="shared" si="11"/>
        <v>0.27350713634418206</v>
      </c>
      <c r="N11" s="78">
        <f t="shared" si="12"/>
        <v>7.8277865652643955E-2</v>
      </c>
      <c r="O11" s="78">
        <f t="shared" si="13"/>
        <v>0.16918366407293153</v>
      </c>
      <c r="P11" s="78">
        <f t="shared" si="14"/>
        <v>1.0037560609164788</v>
      </c>
      <c r="Q11" s="78">
        <f t="shared" si="15"/>
        <v>0.18618968596800142</v>
      </c>
      <c r="R11" s="78">
        <f t="shared" si="16"/>
        <v>0.83816149635036497</v>
      </c>
      <c r="S11" s="78">
        <f t="shared" si="17"/>
        <v>1.589849538664561E-2</v>
      </c>
      <c r="T11" s="78">
        <f t="shared" si="25"/>
        <v>0.36013652746843478</v>
      </c>
      <c r="U11" s="78">
        <f t="shared" si="26"/>
        <v>3.5175302141916958</v>
      </c>
      <c r="V11" s="78">
        <f t="shared" si="29"/>
        <v>0.35269077288182771</v>
      </c>
      <c r="W11" s="112">
        <f t="shared" si="18"/>
        <v>1.4735565376815115E-2</v>
      </c>
      <c r="X11" s="78">
        <f t="shared" si="19"/>
        <v>0.33901510783070005</v>
      </c>
      <c r="Y11" s="78">
        <f t="shared" si="20"/>
        <v>3.8679965262243737E-2</v>
      </c>
      <c r="Z11" s="78">
        <f t="shared" si="1"/>
        <v>0.28699744205572802</v>
      </c>
      <c r="AA11" s="78">
        <f t="shared" si="21"/>
        <v>4.3075240411597431E-2</v>
      </c>
      <c r="AB11" s="78">
        <f t="shared" si="27"/>
        <v>5.947236384235656E-2</v>
      </c>
      <c r="AC11" s="137">
        <f t="shared" si="22"/>
        <v>0.29541937169617916</v>
      </c>
      <c r="AD11" s="134">
        <f t="shared" si="28"/>
        <v>1.0284938561871974E-3</v>
      </c>
      <c r="AE11" s="134">
        <f t="shared" si="23"/>
        <v>4.0831710098303076E-3</v>
      </c>
      <c r="AF11" s="136">
        <f t="shared" si="24"/>
        <v>5.4602362880289873E-5</v>
      </c>
    </row>
    <row r="12" spans="1:32" x14ac:dyDescent="0.35">
      <c r="A12" s="72" t="s">
        <v>34</v>
      </c>
      <c r="B12" s="81">
        <f>EUR!Q22</f>
        <v>0.93020000000000003</v>
      </c>
      <c r="C12" s="81">
        <f t="shared" si="0"/>
        <v>1.0684585343441304</v>
      </c>
      <c r="D12" s="81">
        <f t="shared" si="2"/>
        <v>0.83696238977865767</v>
      </c>
      <c r="E12" s="81">
        <f t="shared" si="3"/>
        <v>5.9411126013923492E-3</v>
      </c>
      <c r="F12" s="81">
        <f t="shared" si="4"/>
        <v>0.12478368770541283</v>
      </c>
      <c r="G12" s="81">
        <f t="shared" si="5"/>
        <v>0.57257170995937456</v>
      </c>
      <c r="H12" s="81">
        <f t="shared" si="6"/>
        <v>0.63287522111851957</v>
      </c>
      <c r="I12" s="77">
        <f t="shared" si="7"/>
        <v>1</v>
      </c>
      <c r="J12" s="78">
        <f t="shared" si="8"/>
        <v>8.4270986211520002E-2</v>
      </c>
      <c r="K12" s="78">
        <f t="shared" si="9"/>
        <v>8.2592674805771371E-2</v>
      </c>
      <c r="L12" s="78">
        <f t="shared" si="10"/>
        <v>4.5154682213365827E-2</v>
      </c>
      <c r="M12" s="78">
        <f t="shared" si="11"/>
        <v>0.17309588939131731</v>
      </c>
      <c r="N12" s="78">
        <f t="shared" si="12"/>
        <v>4.9540121533602814E-2</v>
      </c>
      <c r="O12" s="78">
        <f t="shared" si="13"/>
        <v>0.10707214880979787</v>
      </c>
      <c r="P12" s="78">
        <f t="shared" si="14"/>
        <v>0.63525233900157074</v>
      </c>
      <c r="Q12" s="78">
        <f t="shared" si="15"/>
        <v>0.11783483867698662</v>
      </c>
      <c r="R12" s="78">
        <f t="shared" si="16"/>
        <v>0.53045164233576647</v>
      </c>
      <c r="S12" s="78">
        <f t="shared" si="17"/>
        <v>1.0061763783275104E-2</v>
      </c>
      <c r="T12" s="78">
        <f t="shared" si="25"/>
        <v>0.22792148445444146</v>
      </c>
      <c r="U12" s="78">
        <f t="shared" si="26"/>
        <v>2.2261577120976428</v>
      </c>
      <c r="V12" s="78">
        <f t="shared" si="29"/>
        <v>0.22320925087404828</v>
      </c>
      <c r="W12" s="112">
        <f t="shared" si="18"/>
        <v>9.3257741961582669E-3</v>
      </c>
      <c r="X12" s="78">
        <f t="shared" si="19"/>
        <v>0.21455426133087305</v>
      </c>
      <c r="Y12" s="78">
        <f t="shared" si="20"/>
        <v>2.4479591568199163E-2</v>
      </c>
      <c r="Z12" s="78">
        <f t="shared" si="1"/>
        <v>0.1816335696014684</v>
      </c>
      <c r="AA12" s="78">
        <f t="shared" si="21"/>
        <v>2.7261252300223113E-2</v>
      </c>
      <c r="AB12" s="78">
        <f t="shared" si="27"/>
        <v>3.7638585417172458E-2</v>
      </c>
      <c r="AC12" s="137">
        <f t="shared" si="22"/>
        <v>0.18696360018491348</v>
      </c>
      <c r="AD12" s="134">
        <f t="shared" si="28"/>
        <v>6.5090827665351136E-4</v>
      </c>
      <c r="AE12" s="134">
        <f t="shared" si="23"/>
        <v>2.5841377557110847E-3</v>
      </c>
      <c r="AF12" s="136">
        <f t="shared" si="24"/>
        <v>3.4556482481457096E-5</v>
      </c>
    </row>
    <row r="13" spans="1:32" x14ac:dyDescent="0.35">
      <c r="A13" s="72" t="s">
        <v>36</v>
      </c>
      <c r="B13" s="81">
        <f>EUR!Q23</f>
        <v>11.0382</v>
      </c>
      <c r="C13" s="83">
        <f t="shared" si="0"/>
        <v>12.678842177808407</v>
      </c>
      <c r="D13" s="81">
        <f t="shared" si="2"/>
        <v>9.9317977325895264</v>
      </c>
      <c r="E13" s="81">
        <f t="shared" si="3"/>
        <v>7.0500095803793836E-2</v>
      </c>
      <c r="F13" s="81">
        <f t="shared" si="4"/>
        <v>1.4807431752632636</v>
      </c>
      <c r="G13" s="81">
        <f t="shared" si="5"/>
        <v>6.7944109319217034</v>
      </c>
      <c r="H13" s="81">
        <f t="shared" si="6"/>
        <v>7.5100013607293512</v>
      </c>
      <c r="I13" s="81">
        <f t="shared" si="7"/>
        <v>11.866480326811438</v>
      </c>
      <c r="J13" s="77">
        <f t="shared" si="8"/>
        <v>1</v>
      </c>
      <c r="K13" s="78">
        <f t="shared" si="9"/>
        <v>0.98008435072142064</v>
      </c>
      <c r="L13" s="78">
        <f t="shared" si="10"/>
        <v>0.53582714814832788</v>
      </c>
      <c r="M13" s="78">
        <f t="shared" si="11"/>
        <v>2.0540389661139953</v>
      </c>
      <c r="N13" s="78">
        <f t="shared" si="12"/>
        <v>0.58786687756634548</v>
      </c>
      <c r="O13" s="78">
        <f t="shared" si="13"/>
        <v>1.2705695474008933</v>
      </c>
      <c r="P13" s="78">
        <f t="shared" si="14"/>
        <v>7.5382093833230899</v>
      </c>
      <c r="Q13" s="78">
        <f t="shared" si="15"/>
        <v>1.3982847949734611</v>
      </c>
      <c r="R13" s="78">
        <f t="shared" si="16"/>
        <v>6.2945939781021893</v>
      </c>
      <c r="S13" s="78">
        <f t="shared" si="17"/>
        <v>0.11939772198725784</v>
      </c>
      <c r="T13" s="78">
        <f t="shared" si="25"/>
        <v>2.7046258113362884</v>
      </c>
      <c r="U13" s="78">
        <f t="shared" si="26"/>
        <v>26.416656694986237</v>
      </c>
      <c r="V13" s="78">
        <f t="shared" si="29"/>
        <v>2.6487081842592124</v>
      </c>
      <c r="W13" s="112">
        <f t="shared" si="18"/>
        <v>0.11066411603099782</v>
      </c>
      <c r="X13" s="78">
        <f t="shared" si="19"/>
        <v>2.5460039211163652</v>
      </c>
      <c r="Y13" s="78">
        <f t="shared" si="20"/>
        <v>0.29048659175241454</v>
      </c>
      <c r="Z13" s="78">
        <f t="shared" si="1"/>
        <v>2.1553511803643608</v>
      </c>
      <c r="AA13" s="78">
        <f t="shared" si="21"/>
        <v>0.32349511410484061</v>
      </c>
      <c r="AB13" s="78">
        <f t="shared" si="27"/>
        <v>0.44663753338188883</v>
      </c>
      <c r="AC13" s="137">
        <f t="shared" si="22"/>
        <v>2.218599883424115</v>
      </c>
      <c r="AD13" s="134">
        <f t="shared" si="28"/>
        <v>7.7239902594676297E-3</v>
      </c>
      <c r="AE13" s="134">
        <f t="shared" si="23"/>
        <v>3.0664619839916248E-2</v>
      </c>
      <c r="AF13" s="136">
        <f t="shared" si="24"/>
        <v>4.1006381953001477E-4</v>
      </c>
    </row>
    <row r="14" spans="1:32" x14ac:dyDescent="0.35">
      <c r="A14" s="72" t="s">
        <v>38</v>
      </c>
      <c r="B14" s="81">
        <f>EUR!Q24</f>
        <v>11.262499999999999</v>
      </c>
      <c r="C14" s="83">
        <f t="shared" si="0"/>
        <v>12.93648058810016</v>
      </c>
      <c r="D14" s="81">
        <f t="shared" si="2"/>
        <v>10.133615260032391</v>
      </c>
      <c r="E14" s="81">
        <f t="shared" si="3"/>
        <v>7.1932681867535292E-2</v>
      </c>
      <c r="F14" s="81">
        <f t="shared" si="4"/>
        <v>1.5108323831242871</v>
      </c>
      <c r="G14" s="81">
        <f t="shared" si="5"/>
        <v>6.9324756863227863</v>
      </c>
      <c r="H14" s="81">
        <f t="shared" si="6"/>
        <v>7.6626071574363852</v>
      </c>
      <c r="I14" s="81">
        <f t="shared" si="7"/>
        <v>12.107611266394322</v>
      </c>
      <c r="J14" s="81">
        <f t="shared" si="8"/>
        <v>1.0203203420847602</v>
      </c>
      <c r="K14" s="77">
        <f t="shared" si="9"/>
        <v>1</v>
      </c>
      <c r="L14" s="78">
        <f t="shared" si="10"/>
        <v>0.54671533909700343</v>
      </c>
      <c r="M14" s="78">
        <f t="shared" si="11"/>
        <v>2.0957777405608589</v>
      </c>
      <c r="N14" s="78">
        <f t="shared" si="12"/>
        <v>0.59981253361879339</v>
      </c>
      <c r="O14" s="78">
        <f t="shared" si="13"/>
        <v>1.2963879552465583</v>
      </c>
      <c r="P14" s="78">
        <f t="shared" si="14"/>
        <v>7.6913883766987636</v>
      </c>
      <c r="Q14" s="78">
        <f t="shared" si="15"/>
        <v>1.4266984203392405</v>
      </c>
      <c r="R14" s="78">
        <f t="shared" si="16"/>
        <v>6.422502281021897</v>
      </c>
      <c r="S14" s="78">
        <f t="shared" si="17"/>
        <v>0.12182392454218001</v>
      </c>
      <c r="T14" s="78">
        <f t="shared" si="25"/>
        <v>2.7595847330339138</v>
      </c>
      <c r="U14" s="78">
        <f t="shared" si="26"/>
        <v>26.953452195764029</v>
      </c>
      <c r="V14" s="78">
        <f t="shared" si="29"/>
        <v>2.7025308406460637</v>
      </c>
      <c r="W14" s="112">
        <f t="shared" si="18"/>
        <v>0.11291284872525528</v>
      </c>
      <c r="X14" s="78">
        <f t="shared" si="19"/>
        <v>2.5977395917425903</v>
      </c>
      <c r="Y14" s="78">
        <f t="shared" si="20"/>
        <v>0.29638937866785964</v>
      </c>
      <c r="Z14" s="78">
        <f t="shared" si="1"/>
        <v>2.1991486536621561</v>
      </c>
      <c r="AA14" s="78">
        <f t="shared" si="21"/>
        <v>0.33006864548619952</v>
      </c>
      <c r="AB14" s="78">
        <f t="shared" si="27"/>
        <v>0.45571336084810227</v>
      </c>
      <c r="AC14" s="137">
        <f t="shared" si="22"/>
        <v>2.2636825920045021</v>
      </c>
      <c r="AD14" s="134">
        <f t="shared" si="28"/>
        <v>7.8809443837993681E-3</v>
      </c>
      <c r="AE14" s="134">
        <f t="shared" si="23"/>
        <v>3.128773540496247E-2</v>
      </c>
      <c r="AF14" s="136">
        <f t="shared" si="24"/>
        <v>4.1839645661944801E-4</v>
      </c>
    </row>
    <row r="15" spans="1:32" x14ac:dyDescent="0.35">
      <c r="A15" s="73" t="s">
        <v>44</v>
      </c>
      <c r="B15" s="81">
        <f>EUR!Q27</f>
        <v>20.600300000000001</v>
      </c>
      <c r="C15" s="83">
        <f t="shared" si="0"/>
        <v>23.662186997473007</v>
      </c>
      <c r="D15" s="81">
        <f t="shared" si="2"/>
        <v>18.535450782796474</v>
      </c>
      <c r="E15" s="81">
        <f t="shared" si="3"/>
        <v>0.13157245960273362</v>
      </c>
      <c r="F15" s="81">
        <f t="shared" si="4"/>
        <v>2.7634717284861492</v>
      </c>
      <c r="G15" s="81">
        <f t="shared" si="5"/>
        <v>12.680228979441093</v>
      </c>
      <c r="H15" s="81">
        <f t="shared" si="6"/>
        <v>14.015716424003266</v>
      </c>
      <c r="I15" s="81">
        <f t="shared" si="7"/>
        <v>22.146097613416469</v>
      </c>
      <c r="J15" s="81">
        <f t="shared" si="8"/>
        <v>1.8662734866191952</v>
      </c>
      <c r="K15" s="81">
        <f t="shared" si="9"/>
        <v>1.829105438401776</v>
      </c>
      <c r="L15" s="77">
        <f t="shared" si="10"/>
        <v>1</v>
      </c>
      <c r="M15" s="78">
        <f t="shared" si="11"/>
        <v>3.8333984629412532</v>
      </c>
      <c r="N15" s="78">
        <f t="shared" si="12"/>
        <v>1.0971203672636831</v>
      </c>
      <c r="O15" s="78">
        <f t="shared" si="13"/>
        <v>2.3712302592200381</v>
      </c>
      <c r="P15" s="78">
        <f t="shared" si="14"/>
        <v>14.068360308679916</v>
      </c>
      <c r="Q15" s="78">
        <f t="shared" si="15"/>
        <v>2.6095818396017281</v>
      </c>
      <c r="R15" s="78">
        <f t="shared" si="16"/>
        <v>11.747433850364963</v>
      </c>
      <c r="S15" s="78">
        <f t="shared" si="17"/>
        <v>0.22282880290754903</v>
      </c>
      <c r="T15" s="78">
        <f t="shared" si="25"/>
        <v>5.0475714429228447</v>
      </c>
      <c r="U15" s="78">
        <f t="shared" si="26"/>
        <v>49.300705994974273</v>
      </c>
      <c r="V15" s="78">
        <f t="shared" si="29"/>
        <v>4.9432138580742384</v>
      </c>
      <c r="W15" s="112">
        <f t="shared" si="18"/>
        <v>0.20652950566880149</v>
      </c>
      <c r="X15" s="78">
        <f t="shared" si="19"/>
        <v>4.7515396148079807</v>
      </c>
      <c r="Y15" s="78">
        <f t="shared" si="20"/>
        <v>0.54212742440590544</v>
      </c>
      <c r="Z15" s="78">
        <f t="shared" si="1"/>
        <v>4.0224747622673931</v>
      </c>
      <c r="AA15" s="78">
        <f t="shared" si="21"/>
        <v>0.60373035450471535</v>
      </c>
      <c r="AB15" s="78">
        <f t="shared" si="27"/>
        <v>0.83354778667961482</v>
      </c>
      <c r="AC15" s="137">
        <f t="shared" si="22"/>
        <v>4.1405141398508638</v>
      </c>
      <c r="AD15" s="134">
        <f t="shared" si="28"/>
        <v>1.4415078232149357E-2</v>
      </c>
      <c r="AE15" s="134">
        <f t="shared" si="23"/>
        <v>5.7228566984492649E-2</v>
      </c>
      <c r="AF15" s="136">
        <f t="shared" si="24"/>
        <v>7.6529123421066505E-4</v>
      </c>
    </row>
    <row r="16" spans="1:32" x14ac:dyDescent="0.35">
      <c r="A16" s="74" t="s">
        <v>47</v>
      </c>
      <c r="B16" s="81">
        <f>EUR!Q29</f>
        <v>5.3738999999999999</v>
      </c>
      <c r="C16" s="81">
        <f t="shared" si="0"/>
        <v>6.172639558924879</v>
      </c>
      <c r="D16" s="81">
        <f t="shared" si="2"/>
        <v>4.835252834263092</v>
      </c>
      <c r="E16" s="81">
        <f t="shared" si="3"/>
        <v>3.4322667177620232E-2</v>
      </c>
      <c r="F16" s="81">
        <f t="shared" si="4"/>
        <v>0.72089342008182977</v>
      </c>
      <c r="G16" s="81">
        <f t="shared" si="5"/>
        <v>3.3078296195986705</v>
      </c>
      <c r="H16" s="81">
        <f t="shared" si="6"/>
        <v>3.6562117294870049</v>
      </c>
      <c r="I16" s="81">
        <f t="shared" si="7"/>
        <v>5.7771447000645022</v>
      </c>
      <c r="J16" s="81">
        <f t="shared" si="8"/>
        <v>0.48684568136109146</v>
      </c>
      <c r="K16" s="81">
        <f t="shared" si="9"/>
        <v>0.47714983351831303</v>
      </c>
      <c r="L16" s="81">
        <f t="shared" si="10"/>
        <v>0.26086513303204323</v>
      </c>
      <c r="M16" s="77">
        <f t="shared" si="11"/>
        <v>1</v>
      </c>
      <c r="N16" s="78">
        <f t="shared" si="12"/>
        <v>0.28620045055840482</v>
      </c>
      <c r="O16" s="78">
        <f t="shared" si="13"/>
        <v>0.61857129702104152</v>
      </c>
      <c r="P16" s="78">
        <f t="shared" si="14"/>
        <v>3.669944683466503</v>
      </c>
      <c r="Q16" s="78">
        <f t="shared" si="15"/>
        <v>0.68074891374570878</v>
      </c>
      <c r="R16" s="78">
        <f t="shared" si="16"/>
        <v>3.0644958941605838</v>
      </c>
      <c r="S16" s="78">
        <f t="shared" si="17"/>
        <v>5.8128265313848716E-2</v>
      </c>
      <c r="T16" s="78">
        <f t="shared" si="25"/>
        <v>1.3167353959468102</v>
      </c>
      <c r="U16" s="78">
        <f t="shared" si="26"/>
        <v>12.860835227952615</v>
      </c>
      <c r="V16" s="78">
        <f t="shared" si="29"/>
        <v>1.2895121406923757</v>
      </c>
      <c r="W16" s="112">
        <f t="shared" si="18"/>
        <v>5.3876346971334019E-2</v>
      </c>
      <c r="X16" s="78">
        <f t="shared" si="19"/>
        <v>1.2395110137239074</v>
      </c>
      <c r="Y16" s="78">
        <f t="shared" si="20"/>
        <v>0.14142214268796546</v>
      </c>
      <c r="Z16" s="78">
        <f t="shared" si="1"/>
        <v>1.0493234139769199</v>
      </c>
      <c r="AA16" s="78">
        <f t="shared" si="21"/>
        <v>0.15749219924335517</v>
      </c>
      <c r="AB16" s="78">
        <f t="shared" si="27"/>
        <v>0.21744355426074291</v>
      </c>
      <c r="AC16" s="137">
        <f t="shared" si="22"/>
        <v>1.0801157719132515</v>
      </c>
      <c r="AD16" s="134">
        <f t="shared" si="28"/>
        <v>3.7603913006969518E-3</v>
      </c>
      <c r="AE16" s="134">
        <f t="shared" si="23"/>
        <v>1.4928937739642871E-2</v>
      </c>
      <c r="AF16" s="136">
        <f t="shared" si="24"/>
        <v>1.9963779962062168E-4</v>
      </c>
    </row>
    <row r="17" spans="1:32" x14ac:dyDescent="0.35">
      <c r="A17" s="74" t="s">
        <v>49</v>
      </c>
      <c r="B17" s="83">
        <f>EUR!Q30</f>
        <v>18.776700000000002</v>
      </c>
      <c r="C17" s="83">
        <f t="shared" si="0"/>
        <v>21.567539627842869</v>
      </c>
      <c r="D17" s="83">
        <f t="shared" si="2"/>
        <v>16.894637394277492</v>
      </c>
      <c r="E17" s="81">
        <f t="shared" si="3"/>
        <v>0.11992527304081244</v>
      </c>
      <c r="F17" s="81">
        <f t="shared" si="4"/>
        <v>2.5188409685424911</v>
      </c>
      <c r="G17" s="81">
        <f t="shared" si="5"/>
        <v>11.557737289178876</v>
      </c>
      <c r="H17" s="81">
        <f t="shared" si="6"/>
        <v>12.775003401823378</v>
      </c>
      <c r="I17" s="81">
        <f t="shared" si="7"/>
        <v>20.185658998064934</v>
      </c>
      <c r="J17" s="81">
        <f t="shared" si="8"/>
        <v>1.7010653910963747</v>
      </c>
      <c r="K17" s="81">
        <f t="shared" si="9"/>
        <v>1.6671875693673699</v>
      </c>
      <c r="L17" s="81">
        <f t="shared" si="10"/>
        <v>0.91147701732499042</v>
      </c>
      <c r="M17" s="81">
        <f t="shared" si="11"/>
        <v>3.4940545972198964</v>
      </c>
      <c r="N17" s="77">
        <f t="shared" si="12"/>
        <v>1</v>
      </c>
      <c r="O17" s="78">
        <f t="shared" si="13"/>
        <v>2.1613218840646442</v>
      </c>
      <c r="P17" s="78">
        <f t="shared" si="14"/>
        <v>12.822987092808852</v>
      </c>
      <c r="Q17" s="78">
        <f t="shared" si="15"/>
        <v>2.3785738716256448</v>
      </c>
      <c r="R17" s="78">
        <f t="shared" si="16"/>
        <v>10.707515967153286</v>
      </c>
      <c r="S17" s="78">
        <f t="shared" si="17"/>
        <v>0.20310333264827096</v>
      </c>
      <c r="T17" s="78">
        <f t="shared" si="25"/>
        <v>4.6007453635301134</v>
      </c>
      <c r="U17" s="78">
        <f t="shared" si="26"/>
        <v>44.93646045231543</v>
      </c>
      <c r="V17" s="78">
        <f t="shared" si="29"/>
        <v>4.5056258233570654</v>
      </c>
      <c r="W17" s="78">
        <f t="shared" si="18"/>
        <v>0.18824689781660389</v>
      </c>
      <c r="X17" s="78">
        <f t="shared" si="19"/>
        <v>4.3309191558067131</v>
      </c>
      <c r="Y17" s="78">
        <f t="shared" si="20"/>
        <v>0.49413668780757392</v>
      </c>
      <c r="Z17" s="78">
        <f t="shared" si="1"/>
        <v>3.666393298576534</v>
      </c>
      <c r="AA17" s="78">
        <f t="shared" si="21"/>
        <v>0.55028634279251709</v>
      </c>
      <c r="AB17" s="78">
        <f t="shared" si="27"/>
        <v>0.7597596504005828</v>
      </c>
      <c r="AC17" s="137">
        <f t="shared" si="22"/>
        <v>3.7739834783832134</v>
      </c>
      <c r="AD17" s="134">
        <f t="shared" si="28"/>
        <v>1.3139012511545891E-2</v>
      </c>
      <c r="AE17" s="134">
        <f t="shared" si="23"/>
        <v>5.2162523540808782E-2</v>
      </c>
      <c r="AF17" s="136">
        <f t="shared" si="24"/>
        <v>6.9754537154329769E-4</v>
      </c>
    </row>
    <row r="18" spans="1:32" x14ac:dyDescent="0.35">
      <c r="A18" s="75" t="s">
        <v>50</v>
      </c>
      <c r="B18" s="81">
        <f>EUR!Q31</f>
        <v>8.6875999999999998</v>
      </c>
      <c r="C18" s="83">
        <f t="shared" si="0"/>
        <v>9.9788651504709396</v>
      </c>
      <c r="D18" s="81">
        <f t="shared" si="2"/>
        <v>7.8168076300161964</v>
      </c>
      <c r="E18" s="81">
        <f t="shared" si="3"/>
        <v>5.5487002618637031E-2</v>
      </c>
      <c r="F18" s="81">
        <f t="shared" si="4"/>
        <v>1.1654168622979408</v>
      </c>
      <c r="G18" s="81">
        <f t="shared" si="5"/>
        <v>5.347531700110796</v>
      </c>
      <c r="H18" s="81">
        <f t="shared" si="6"/>
        <v>5.9107361545788537</v>
      </c>
      <c r="I18" s="81">
        <f t="shared" si="7"/>
        <v>9.3394968823908826</v>
      </c>
      <c r="J18" s="81">
        <f t="shared" si="8"/>
        <v>0.78704861299849616</v>
      </c>
      <c r="K18" s="81">
        <f t="shared" si="9"/>
        <v>0.77137402885682582</v>
      </c>
      <c r="L18" s="81">
        <f t="shared" si="10"/>
        <v>0.42172201375708118</v>
      </c>
      <c r="M18" s="81">
        <f t="shared" si="11"/>
        <v>1.616628519324885</v>
      </c>
      <c r="N18" s="81">
        <f t="shared" si="12"/>
        <v>0.46267981061634894</v>
      </c>
      <c r="O18" s="77">
        <f t="shared" si="13"/>
        <v>1</v>
      </c>
      <c r="P18" s="78">
        <f t="shared" si="14"/>
        <v>5.9329372396366864</v>
      </c>
      <c r="Q18" s="78">
        <f t="shared" si="15"/>
        <v>1.1005181084607492</v>
      </c>
      <c r="R18" s="78">
        <f t="shared" si="16"/>
        <v>4.954151459854014</v>
      </c>
      <c r="S18" s="78">
        <f t="shared" si="17"/>
        <v>9.3971811485251328E-2</v>
      </c>
      <c r="T18" s="78">
        <f t="shared" si="25"/>
        <v>2.1286719934921581</v>
      </c>
      <c r="U18" s="78">
        <f t="shared" si="26"/>
        <v>20.791193011846357</v>
      </c>
      <c r="V18" s="78">
        <f t="shared" si="29"/>
        <v>2.0846621026589784</v>
      </c>
      <c r="W18" s="112">
        <f t="shared" si="18"/>
        <v>8.7098039030901478E-2</v>
      </c>
      <c r="X18" s="78">
        <f t="shared" si="19"/>
        <v>2.0038288548033676</v>
      </c>
      <c r="Y18" s="78">
        <f t="shared" si="20"/>
        <v>0.22862706913339823</v>
      </c>
      <c r="Z18" s="78">
        <f t="shared" si="1"/>
        <v>1.6963661570304416</v>
      </c>
      <c r="AA18" s="78">
        <f t="shared" si="21"/>
        <v>0.25460638086800508</v>
      </c>
      <c r="AB18" s="78">
        <f t="shared" si="27"/>
        <v>0.35152545116128509</v>
      </c>
      <c r="AC18" s="137">
        <f t="shared" si="22"/>
        <v>1.7461459610475751</v>
      </c>
      <c r="AD18" s="134">
        <f t="shared" si="28"/>
        <v>6.0791558205278923E-3</v>
      </c>
      <c r="AE18" s="134">
        <f t="shared" si="23"/>
        <v>2.4134546513132252E-2</v>
      </c>
      <c r="AF18" s="136">
        <f t="shared" si="24"/>
        <v>3.2274016040196376E-4</v>
      </c>
    </row>
    <row r="19" spans="1:32" x14ac:dyDescent="0.35">
      <c r="A19" s="75" t="s">
        <v>61</v>
      </c>
      <c r="B19" s="81">
        <f>EUR!Q32</f>
        <v>1.4642999999999999</v>
      </c>
      <c r="C19" s="81">
        <f t="shared" si="0"/>
        <v>1.6819434872501722</v>
      </c>
      <c r="D19" s="81">
        <f t="shared" si="2"/>
        <v>1.3175274428648551</v>
      </c>
      <c r="E19" s="81">
        <f t="shared" si="3"/>
        <v>9.3523663537076075E-3</v>
      </c>
      <c r="F19" s="81">
        <f t="shared" si="4"/>
        <v>0.19643168555905827</v>
      </c>
      <c r="G19" s="81">
        <f t="shared" si="5"/>
        <v>0.90132955804505721</v>
      </c>
      <c r="H19" s="81">
        <f t="shared" si="6"/>
        <v>0.99625799428493667</v>
      </c>
      <c r="I19" s="81">
        <f t="shared" si="7"/>
        <v>1.5741775962158675</v>
      </c>
      <c r="J19" s="81">
        <f t="shared" si="8"/>
        <v>0.13265749850519107</v>
      </c>
      <c r="K19" s="81">
        <f t="shared" si="9"/>
        <v>0.13001553829078802</v>
      </c>
      <c r="L19" s="81">
        <f t="shared" si="10"/>
        <v>7.1081489104527593E-2</v>
      </c>
      <c r="M19" s="81">
        <f t="shared" si="11"/>
        <v>0.27248367107687155</v>
      </c>
      <c r="N19" s="81">
        <f t="shared" si="12"/>
        <v>7.7984949432008815E-2</v>
      </c>
      <c r="O19" s="81">
        <f t="shared" si="13"/>
        <v>0.16855057783507527</v>
      </c>
      <c r="P19" s="77">
        <f t="shared" si="14"/>
        <v>1</v>
      </c>
      <c r="Q19" s="78">
        <f t="shared" si="15"/>
        <v>0.18549296309902333</v>
      </c>
      <c r="R19" s="78">
        <f t="shared" si="16"/>
        <v>0.83502509124087587</v>
      </c>
      <c r="S19" s="78">
        <f t="shared" si="17"/>
        <v>1.5839003126047874E-2</v>
      </c>
      <c r="T19" s="78">
        <f t="shared" si="25"/>
        <v>0.35878889452444485</v>
      </c>
      <c r="U19" s="78">
        <f t="shared" si="26"/>
        <v>3.5043675960272824</v>
      </c>
      <c r="V19" s="78">
        <f t="shared" si="29"/>
        <v>0.3513710019940538</v>
      </c>
      <c r="W19" s="112">
        <f t="shared" si="18"/>
        <v>1.4680424806960383E-2</v>
      </c>
      <c r="X19" s="78">
        <f t="shared" si="19"/>
        <v>0.33774651135970479</v>
      </c>
      <c r="Y19" s="78">
        <f t="shared" si="20"/>
        <v>3.8535224611173972E-2</v>
      </c>
      <c r="Z19" s="78">
        <f t="shared" si="1"/>
        <v>0.28592349598734695</v>
      </c>
      <c r="AA19" s="78">
        <f t="shared" si="21"/>
        <v>4.291405261579951E-2</v>
      </c>
      <c r="AB19" s="78">
        <f t="shared" si="27"/>
        <v>5.9249817916970142E-2</v>
      </c>
      <c r="AC19" s="137">
        <f t="shared" si="22"/>
        <v>0.29431391071895163</v>
      </c>
      <c r="AD19" s="134">
        <f t="shared" si="28"/>
        <v>1.0246452262994373E-3</v>
      </c>
      <c r="AE19" s="134">
        <f t="shared" si="23"/>
        <v>4.0678917605759422E-3</v>
      </c>
      <c r="AF19" s="136">
        <f t="shared" si="24"/>
        <v>5.4398040526335864E-5</v>
      </c>
    </row>
    <row r="20" spans="1:32" x14ac:dyDescent="0.35">
      <c r="A20" s="75" t="s">
        <v>77</v>
      </c>
      <c r="B20" s="81">
        <f>EUR!Q33</f>
        <v>7.8940999999999999</v>
      </c>
      <c r="C20" s="83">
        <f t="shared" si="0"/>
        <v>9.0674247645302088</v>
      </c>
      <c r="D20" s="81">
        <f t="shared" si="2"/>
        <v>7.1028432607522047</v>
      </c>
      <c r="E20" s="81">
        <f t="shared" si="3"/>
        <v>5.0418981925017564E-2</v>
      </c>
      <c r="F20" s="81">
        <f t="shared" si="4"/>
        <v>1.058971091287142</v>
      </c>
      <c r="G20" s="81">
        <f t="shared" si="5"/>
        <v>4.8591037793918499</v>
      </c>
      <c r="H20" s="81">
        <f t="shared" si="6"/>
        <v>5.3708667845965437</v>
      </c>
      <c r="I20" s="81">
        <f t="shared" si="7"/>
        <v>8.4864545259084068</v>
      </c>
      <c r="J20" s="81">
        <f t="shared" si="8"/>
        <v>0.71516189233751881</v>
      </c>
      <c r="K20" s="81">
        <f t="shared" si="9"/>
        <v>0.70091897891231969</v>
      </c>
      <c r="L20" s="81">
        <f t="shared" si="10"/>
        <v>0.38320315723557424</v>
      </c>
      <c r="M20" s="81">
        <f t="shared" si="11"/>
        <v>1.4689703939410856</v>
      </c>
      <c r="N20" s="81">
        <f t="shared" si="12"/>
        <v>0.42041998860289609</v>
      </c>
      <c r="O20" s="81">
        <f t="shared" si="13"/>
        <v>0.90866292186564757</v>
      </c>
      <c r="P20" s="81">
        <f t="shared" si="14"/>
        <v>5.3910400874137814</v>
      </c>
      <c r="Q20" s="77">
        <f t="shared" si="15"/>
        <v>1</v>
      </c>
      <c r="R20" s="78">
        <f t="shared" si="16"/>
        <v>4.5016537408759119</v>
      </c>
      <c r="S20" s="78">
        <f t="shared" si="17"/>
        <v>8.5388700797196293E-2</v>
      </c>
      <c r="T20" s="78">
        <f t="shared" si="25"/>
        <v>1.9342453133001571</v>
      </c>
      <c r="U20" s="78">
        <f t="shared" si="26"/>
        <v>18.892186191216943</v>
      </c>
      <c r="V20" s="78">
        <f t="shared" si="29"/>
        <v>1.8942551573046917</v>
      </c>
      <c r="W20" s="112">
        <f t="shared" si="18"/>
        <v>7.9142758634587154E-2</v>
      </c>
      <c r="X20" s="78">
        <f t="shared" si="19"/>
        <v>1.8208049821243226</v>
      </c>
      <c r="Y20" s="78">
        <f t="shared" si="20"/>
        <v>0.20774494065633303</v>
      </c>
      <c r="Z20" s="78">
        <f t="shared" si="1"/>
        <v>1.541425028801281</v>
      </c>
      <c r="AA20" s="78">
        <f t="shared" si="21"/>
        <v>0.23135137796515939</v>
      </c>
      <c r="AB20" s="78">
        <f t="shared" si="27"/>
        <v>0.31941814356235332</v>
      </c>
      <c r="AC20" s="137">
        <f t="shared" si="22"/>
        <v>1.5866580909693888</v>
      </c>
      <c r="AD20" s="134">
        <f t="shared" si="28"/>
        <v>5.5239034903574328E-3</v>
      </c>
      <c r="AE20" s="134">
        <f t="shared" si="23"/>
        <v>2.1930167552525127E-2</v>
      </c>
      <c r="AF20" s="136">
        <f t="shared" si="24"/>
        <v>2.9326201715423612E-4</v>
      </c>
    </row>
    <row r="21" spans="1:32" x14ac:dyDescent="0.35">
      <c r="A21" s="76" t="s">
        <v>74</v>
      </c>
      <c r="B21" s="81">
        <f>EUR!Q34</f>
        <v>1.7536</v>
      </c>
      <c r="C21" s="81">
        <f t="shared" si="0"/>
        <v>2.0142430507695841</v>
      </c>
      <c r="D21" s="81">
        <f t="shared" si="2"/>
        <v>1.5778297642612922</v>
      </c>
      <c r="E21" s="81">
        <f t="shared" si="3"/>
        <v>1.1200102190713419E-2</v>
      </c>
      <c r="F21" s="81">
        <f t="shared" si="4"/>
        <v>0.23524045878328526</v>
      </c>
      <c r="G21" s="81">
        <f t="shared" si="5"/>
        <v>1.0794041610242522</v>
      </c>
      <c r="H21" s="81">
        <f t="shared" si="6"/>
        <v>1.193087494897265</v>
      </c>
      <c r="I21" s="81">
        <f t="shared" si="7"/>
        <v>1.8851859815093528</v>
      </c>
      <c r="J21" s="81">
        <f t="shared" si="8"/>
        <v>0.15886648185392546</v>
      </c>
      <c r="K21" s="81">
        <f t="shared" si="9"/>
        <v>0.15570255271920092</v>
      </c>
      <c r="L21" s="81">
        <f t="shared" si="10"/>
        <v>8.5124973908146967E-2</v>
      </c>
      <c r="M21" s="81">
        <f t="shared" si="11"/>
        <v>0.32631794413740489</v>
      </c>
      <c r="N21" s="81">
        <f t="shared" si="12"/>
        <v>9.339234263741765E-2</v>
      </c>
      <c r="O21" s="81">
        <f t="shared" si="13"/>
        <v>0.2018509139463143</v>
      </c>
      <c r="P21" s="81">
        <f t="shared" si="14"/>
        <v>1.1975688042067882</v>
      </c>
      <c r="Q21" s="81">
        <f t="shared" si="15"/>
        <v>0.22214058600727127</v>
      </c>
      <c r="R21" s="77">
        <f t="shared" si="16"/>
        <v>1</v>
      </c>
      <c r="S21" s="78">
        <f t="shared" si="17"/>
        <v>1.8968296033488735E-2</v>
      </c>
      <c r="T21" s="78">
        <f t="shared" si="25"/>
        <v>0.42967438737831493</v>
      </c>
      <c r="U21" s="78">
        <f t="shared" si="26"/>
        <v>4.1967213114754101</v>
      </c>
      <c r="V21" s="78">
        <f t="shared" si="29"/>
        <v>0.42079095069096006</v>
      </c>
      <c r="W21" s="112">
        <f t="shared" si="18"/>
        <v>1.7580818781319219E-2</v>
      </c>
      <c r="X21" s="78">
        <f t="shared" si="19"/>
        <v>0.40447468573405609</v>
      </c>
      <c r="Y21" s="78">
        <f t="shared" si="20"/>
        <v>4.6148582857443617E-2</v>
      </c>
      <c r="Z21" s="78">
        <f t="shared" si="1"/>
        <v>0.34241305918419151</v>
      </c>
      <c r="AA21" s="78">
        <f t="shared" si="21"/>
        <v>5.1392530674770211E-2</v>
      </c>
      <c r="AB21" s="78">
        <f t="shared" si="27"/>
        <v>7.0955733592295872E-2</v>
      </c>
      <c r="AC21" s="137">
        <f t="shared" si="22"/>
        <v>0.35246115812111833</v>
      </c>
      <c r="AD21" s="134">
        <f t="shared" si="28"/>
        <v>1.2270831583956112E-3</v>
      </c>
      <c r="AE21" s="134">
        <f t="shared" si="23"/>
        <v>4.8715802713555781E-3</v>
      </c>
      <c r="AF21" s="136">
        <f t="shared" si="24"/>
        <v>6.5145396344316457E-5</v>
      </c>
    </row>
    <row r="22" spans="1:32" x14ac:dyDescent="0.35">
      <c r="A22" s="76" t="s">
        <v>79</v>
      </c>
      <c r="B22" s="83">
        <f>EUR!Q35</f>
        <v>92.448999999999998</v>
      </c>
      <c r="C22" s="83">
        <f t="shared" si="0"/>
        <v>106.18998391913622</v>
      </c>
      <c r="D22" s="83">
        <f t="shared" si="2"/>
        <v>83.182472557135142</v>
      </c>
      <c r="E22" s="81">
        <f t="shared" si="3"/>
        <v>0.59046432905409718</v>
      </c>
      <c r="F22" s="81">
        <f t="shared" si="4"/>
        <v>12.401770742504526</v>
      </c>
      <c r="G22" s="83">
        <f t="shared" si="5"/>
        <v>56.905699864582047</v>
      </c>
      <c r="H22" s="83">
        <f t="shared" si="6"/>
        <v>62.899033882160836</v>
      </c>
      <c r="I22" s="83">
        <f t="shared" si="7"/>
        <v>99.386153515373039</v>
      </c>
      <c r="J22" s="81">
        <f t="shared" si="8"/>
        <v>8.3753691725100108</v>
      </c>
      <c r="K22" s="81">
        <f t="shared" si="9"/>
        <v>8.2085682574916756</v>
      </c>
      <c r="L22" s="81">
        <f t="shared" si="10"/>
        <v>4.4877501783954603</v>
      </c>
      <c r="M22" s="83">
        <f t="shared" si="11"/>
        <v>17.20333463592549</v>
      </c>
      <c r="N22" s="81">
        <f t="shared" si="12"/>
        <v>4.9236021239088865</v>
      </c>
      <c r="O22" s="81">
        <f t="shared" si="13"/>
        <v>10.641489018831438</v>
      </c>
      <c r="P22" s="83">
        <f t="shared" si="14"/>
        <v>63.135286485009907</v>
      </c>
      <c r="Q22" s="84">
        <f t="shared" si="15"/>
        <v>11.711151366210208</v>
      </c>
      <c r="R22" s="84">
        <f t="shared" si="16"/>
        <v>52.71954835766423</v>
      </c>
      <c r="S22" s="68">
        <f t="shared" si="17"/>
        <v>1</v>
      </c>
      <c r="T22" s="78">
        <f t="shared" si="25"/>
        <v>22.652239643440826</v>
      </c>
      <c r="U22" s="78">
        <f t="shared" si="26"/>
        <v>221.24925212396792</v>
      </c>
      <c r="V22" s="78">
        <f t="shared" si="29"/>
        <v>22.183908873419572</v>
      </c>
      <c r="W22" s="112">
        <f t="shared" si="18"/>
        <v>0.92685282590909002</v>
      </c>
      <c r="X22" s="78">
        <f t="shared" si="19"/>
        <v>21.323722754007612</v>
      </c>
      <c r="Y22" s="78">
        <f t="shared" si="20"/>
        <v>2.4329324455906733</v>
      </c>
      <c r="Z22" s="78">
        <f t="shared" si="1"/>
        <v>18.051861831956732</v>
      </c>
      <c r="AA22" s="78">
        <f t="shared" si="21"/>
        <v>2.7093910061312907</v>
      </c>
      <c r="AB22" s="78">
        <f t="shared" si="27"/>
        <v>3.7407542283725825</v>
      </c>
      <c r="AC22" s="137">
        <f t="shared" si="22"/>
        <v>18.581593069764637</v>
      </c>
      <c r="AD22" s="134">
        <f t="shared" si="28"/>
        <v>6.4691269907912782E-2</v>
      </c>
      <c r="AE22" s="134">
        <f t="shared" si="23"/>
        <v>0.25682751169397344</v>
      </c>
      <c r="AF22" s="136">
        <f t="shared" si="24"/>
        <v>3.4344358728533937E-3</v>
      </c>
    </row>
    <row r="23" spans="1:32" x14ac:dyDescent="0.35">
      <c r="A23" s="101" t="s">
        <v>112</v>
      </c>
      <c r="B23" s="83">
        <f>EUR!Q36</f>
        <v>4.0812299999999997</v>
      </c>
      <c r="C23" s="83">
        <f t="shared" si="0"/>
        <v>4.6878359751895236</v>
      </c>
      <c r="D23" s="83">
        <f t="shared" si="2"/>
        <v>3.6721522404174913</v>
      </c>
      <c r="E23" s="81">
        <f t="shared" si="3"/>
        <v>2.6066487832918182E-2</v>
      </c>
      <c r="F23" s="81">
        <f t="shared" si="4"/>
        <v>0.5474854114964115</v>
      </c>
      <c r="G23" s="83">
        <f t="shared" si="5"/>
        <v>2.5121445278837866</v>
      </c>
      <c r="H23" s="83">
        <f t="shared" si="6"/>
        <v>2.7767247244523063</v>
      </c>
      <c r="I23" s="83">
        <f t="shared" si="7"/>
        <v>4.3874758116534078</v>
      </c>
      <c r="J23" s="81">
        <f t="shared" si="8"/>
        <v>0.36973691362722183</v>
      </c>
      <c r="K23" s="81">
        <f t="shared" si="9"/>
        <v>0.36237336293007771</v>
      </c>
      <c r="L23" s="81">
        <f t="shared" si="10"/>
        <v>0.19811507599403891</v>
      </c>
      <c r="M23" s="83">
        <f t="shared" si="11"/>
        <v>0.75945402780103832</v>
      </c>
      <c r="N23" s="81">
        <f t="shared" si="12"/>
        <v>0.21735608493505246</v>
      </c>
      <c r="O23" s="81">
        <f t="shared" si="13"/>
        <v>0.46977646300474235</v>
      </c>
      <c r="P23" s="83">
        <f t="shared" si="14"/>
        <v>2.7871542716656421</v>
      </c>
      <c r="Q23" s="83">
        <f t="shared" si="15"/>
        <v>0.51699750446536019</v>
      </c>
      <c r="R23" s="83">
        <f t="shared" si="16"/>
        <v>2.3273437499999998</v>
      </c>
      <c r="S23" s="83">
        <f>B23/$B$22</f>
        <v>4.4145745221689792E-2</v>
      </c>
      <c r="T23" s="68">
        <f>B23/$B$23</f>
        <v>1</v>
      </c>
      <c r="U23" s="78">
        <f t="shared" ref="U23:U28" si="30">B23/$B$24</f>
        <v>9.7672131147540977</v>
      </c>
      <c r="V23" s="78">
        <f t="shared" si="29"/>
        <v>0.97932518914716393</v>
      </c>
      <c r="W23" s="112">
        <f t="shared" si="18"/>
        <v>4.0916608710585896E-2</v>
      </c>
      <c r="X23" s="78">
        <f t="shared" si="19"/>
        <v>0.9413516318763695</v>
      </c>
      <c r="Y23" s="78">
        <f t="shared" si="20"/>
        <v>0.10740361588462853</v>
      </c>
      <c r="Z23" s="78">
        <f t="shared" si="1"/>
        <v>0.79691289321070824</v>
      </c>
      <c r="AA23" s="78">
        <f t="shared" si="21"/>
        <v>0.11960808506260973</v>
      </c>
      <c r="AB23" s="78">
        <f t="shared" si="27"/>
        <v>0.16513838310269482</v>
      </c>
      <c r="AC23" s="137">
        <f t="shared" si="22"/>
        <v>0.82029827347094642</v>
      </c>
      <c r="AD23" s="134">
        <f t="shared" si="28"/>
        <v>2.8558443194222857E-3</v>
      </c>
      <c r="AE23" s="134">
        <f t="shared" si="23"/>
        <v>1.1337841897162707E-2</v>
      </c>
      <c r="AF23" s="136">
        <f t="shared" si="24"/>
        <v>1.5161573102321773E-4</v>
      </c>
    </row>
    <row r="24" spans="1:32" x14ac:dyDescent="0.35">
      <c r="A24" s="101" t="s">
        <v>113</v>
      </c>
      <c r="B24" s="83">
        <f>EUR!Q37</f>
        <v>0.41785</v>
      </c>
      <c r="C24" s="83">
        <f t="shared" si="0"/>
        <v>0.47995635194118996</v>
      </c>
      <c r="D24" s="83">
        <f t="shared" si="2"/>
        <v>0.37596724851538604</v>
      </c>
      <c r="E24" s="81">
        <f t="shared" si="3"/>
        <v>2.6687743501309321E-3</v>
      </c>
      <c r="F24" s="81">
        <f t="shared" si="4"/>
        <v>5.6053390569454686E-2</v>
      </c>
      <c r="G24" s="83">
        <f t="shared" si="5"/>
        <v>0.25720177274406009</v>
      </c>
      <c r="H24" s="83">
        <f t="shared" si="6"/>
        <v>0.28429037964348891</v>
      </c>
      <c r="I24" s="83">
        <f t="shared" si="7"/>
        <v>0.44920447215652548</v>
      </c>
      <c r="J24" s="81">
        <f t="shared" si="8"/>
        <v>3.7854903879255677E-2</v>
      </c>
      <c r="K24" s="81">
        <f t="shared" si="9"/>
        <v>3.710099889012209E-2</v>
      </c>
      <c r="L24" s="81">
        <f t="shared" si="10"/>
        <v>2.0283685189050642E-2</v>
      </c>
      <c r="M24" s="83">
        <f t="shared" si="11"/>
        <v>7.7755447626491003E-2</v>
      </c>
      <c r="N24" s="81">
        <f t="shared" si="12"/>
        <v>2.2253644144072174E-2</v>
      </c>
      <c r="O24" s="81">
        <f t="shared" si="13"/>
        <v>4.8097288088770201E-2</v>
      </c>
      <c r="P24" s="83">
        <f t="shared" si="14"/>
        <v>0.28535819162739878</v>
      </c>
      <c r="Q24" s="83">
        <f t="shared" si="15"/>
        <v>5.2931936509545106E-2</v>
      </c>
      <c r="R24" s="83">
        <f t="shared" si="16"/>
        <v>0.23828125</v>
      </c>
      <c r="S24" s="83">
        <f>B24/$B$22</f>
        <v>4.5197892892297371E-3</v>
      </c>
      <c r="T24" s="84">
        <f>B24/$B$23</f>
        <v>0.1023833501174891</v>
      </c>
      <c r="U24" s="68">
        <f t="shared" si="30"/>
        <v>1</v>
      </c>
      <c r="V24" s="78">
        <f t="shared" si="29"/>
        <v>0.10026659371933032</v>
      </c>
      <c r="W24" s="112">
        <f t="shared" si="18"/>
        <v>4.1891794752362196E-3</v>
      </c>
      <c r="X24" s="78">
        <f t="shared" si="19"/>
        <v>9.6378733710068054E-2</v>
      </c>
      <c r="Y24" s="78">
        <f t="shared" si="20"/>
        <v>1.0996342009000236E-2</v>
      </c>
      <c r="Z24" s="78">
        <f t="shared" si="1"/>
        <v>8.1590611758733139E-2</v>
      </c>
      <c r="AA24" s="78">
        <f t="shared" si="21"/>
        <v>1.2245876449847589E-2</v>
      </c>
      <c r="AB24" s="78">
        <f t="shared" si="27"/>
        <v>1.690742089503925E-2</v>
      </c>
      <c r="AC24" s="137">
        <f t="shared" si="22"/>
        <v>8.3984885333547726E-2</v>
      </c>
      <c r="AD24" s="134">
        <f t="shared" si="28"/>
        <v>2.9239090883645424E-4</v>
      </c>
      <c r="AE24" s="134">
        <f t="shared" si="23"/>
        <v>1.1608062365339462E-3</v>
      </c>
      <c r="AF24" s="136">
        <f t="shared" si="24"/>
        <v>1.5522926472669156E-5</v>
      </c>
    </row>
    <row r="25" spans="1:32" ht="13.15" x14ac:dyDescent="0.4">
      <c r="A25" s="107" t="s">
        <v>116</v>
      </c>
      <c r="B25" s="83">
        <f>EUR!Q38</f>
        <v>4.1673900000000001</v>
      </c>
      <c r="C25" s="83">
        <f t="shared" si="0"/>
        <v>4.7868022053756034</v>
      </c>
      <c r="D25" s="83">
        <f t="shared" ref="D25:D35" si="31">+$B25/$B$7</f>
        <v>3.7496760842181036</v>
      </c>
      <c r="E25" s="83">
        <f t="shared" ref="E25:E35" si="32">+$B25/$B$8</f>
        <v>2.6616784824679059E-2</v>
      </c>
      <c r="F25" s="83">
        <f t="shared" ref="F25:F35" si="33">+$B25/$B$9</f>
        <v>0.55904353075323632</v>
      </c>
      <c r="G25" s="83">
        <f t="shared" ref="G25:G35" si="34">+$B25/$B$10</f>
        <v>2.5651791210144035</v>
      </c>
      <c r="H25" s="83">
        <f t="shared" ref="H25:H35" si="35">+$B25/$B$11</f>
        <v>2.8353449448904615</v>
      </c>
      <c r="I25" s="83">
        <f t="shared" ref="I25:I35" si="36">+$B25/$B$12</f>
        <v>4.4801010535368739</v>
      </c>
      <c r="J25" s="83">
        <f t="shared" ref="J25:J35" si="37">+$B25/$B$13</f>
        <v>0.3775425341088221</v>
      </c>
      <c r="K25" s="83">
        <f t="shared" ref="K25:K35" si="38">+$B25/$B$14</f>
        <v>0.37002352941176475</v>
      </c>
      <c r="L25" s="83">
        <f t="shared" ref="L25:L35" si="39">+$B25/$B$15</f>
        <v>0.20229753935622297</v>
      </c>
      <c r="M25" s="83">
        <f t="shared" ref="M25:M35" si="40">+$B25/$B$16</f>
        <v>0.77548707642494286</v>
      </c>
      <c r="N25" s="83">
        <f t="shared" ref="N25:N35" si="41">+$B25/$B$17</f>
        <v>0.22194475067503874</v>
      </c>
      <c r="O25" s="83">
        <f t="shared" ref="O25:O35" si="42">+$B25/$B$18</f>
        <v>0.47969404668723242</v>
      </c>
      <c r="P25" s="83">
        <f t="shared" ref="P25:P35" si="43">+$B25/$B$19</f>
        <v>2.8459946732227004</v>
      </c>
      <c r="Q25" s="83">
        <f t="shared" ref="Q25:Q35" si="44">+$B25/$B$20</f>
        <v>0.52791198490011526</v>
      </c>
      <c r="R25" s="83">
        <f t="shared" ref="R25:R35" si="45">+$B25/$B$21</f>
        <v>2.3764769616788319</v>
      </c>
      <c r="S25" s="83">
        <f t="shared" ref="S25:S35" si="46">+$B25/$B$22</f>
        <v>4.5077718525889952E-2</v>
      </c>
      <c r="T25" s="84">
        <f t="shared" ref="T25:T35" si="47">+$B25/$B$23</f>
        <v>1.0211112826280313</v>
      </c>
      <c r="U25" s="84">
        <f t="shared" si="30"/>
        <v>9.9734115113078854</v>
      </c>
      <c r="V25" s="68">
        <f t="shared" si="29"/>
        <v>1</v>
      </c>
      <c r="W25" s="112">
        <f>B25/$B$26</f>
        <v>4.1780410801255642E-2</v>
      </c>
      <c r="X25" s="78">
        <f t="shared" si="19"/>
        <v>0.96122477222927005</v>
      </c>
      <c r="Y25" s="78">
        <f t="shared" si="20"/>
        <v>0.10967104397484144</v>
      </c>
      <c r="Z25" s="78">
        <f t="shared" si="1"/>
        <v>0.81373674652920169</v>
      </c>
      <c r="AA25" s="78">
        <f t="shared" si="21"/>
        <v>0.12213316515096409</v>
      </c>
      <c r="AB25" s="78">
        <f t="shared" si="27"/>
        <v>0.16862466618111194</v>
      </c>
      <c r="AC25" s="137">
        <f t="shared" si="22"/>
        <v>0.83761582216147779</v>
      </c>
      <c r="AD25" s="134">
        <f t="shared" si="28"/>
        <v>2.9161348559912674E-3</v>
      </c>
      <c r="AE25" s="134">
        <f t="shared" si="23"/>
        <v>1.1577198281845644E-2</v>
      </c>
      <c r="AF25" s="136">
        <f t="shared" si="24"/>
        <v>1.5481653357170446E-4</v>
      </c>
    </row>
    <row r="26" spans="1:32" ht="13.15" x14ac:dyDescent="0.4">
      <c r="A26" s="107" t="s">
        <v>120</v>
      </c>
      <c r="B26" s="83">
        <f>EUR!Q39</f>
        <v>99.745069999999998</v>
      </c>
      <c r="C26" s="83">
        <f t="shared" si="0"/>
        <v>114.57049161497817</v>
      </c>
      <c r="D26" s="83">
        <f t="shared" si="31"/>
        <v>89.747228720532661</v>
      </c>
      <c r="E26" s="83">
        <f t="shared" si="32"/>
        <v>0.63706374145749511</v>
      </c>
      <c r="F26" s="83">
        <f t="shared" si="33"/>
        <v>13.380517808035414</v>
      </c>
      <c r="G26" s="83">
        <f t="shared" si="34"/>
        <v>61.396694570971313</v>
      </c>
      <c r="H26" s="83">
        <f t="shared" si="35"/>
        <v>67.863022179888418</v>
      </c>
      <c r="I26" s="83">
        <f t="shared" si="36"/>
        <v>107.22970328961513</v>
      </c>
      <c r="J26" s="83">
        <f t="shared" si="37"/>
        <v>9.0363528473845367</v>
      </c>
      <c r="K26" s="83">
        <f t="shared" si="38"/>
        <v>8.8563880133185346</v>
      </c>
      <c r="L26" s="83">
        <f t="shared" si="39"/>
        <v>4.8419231758760795</v>
      </c>
      <c r="M26" s="83">
        <f t="shared" si="40"/>
        <v>18.561020860082994</v>
      </c>
      <c r="N26" s="83">
        <f t="shared" si="41"/>
        <v>5.3121725329797034</v>
      </c>
      <c r="O26" s="83">
        <f t="shared" si="42"/>
        <v>11.481314747456144</v>
      </c>
      <c r="P26" s="83">
        <f t="shared" si="43"/>
        <v>68.117919825172436</v>
      </c>
      <c r="Q26" s="83">
        <f t="shared" si="44"/>
        <v>12.63539478851294</v>
      </c>
      <c r="R26" s="83">
        <f t="shared" si="45"/>
        <v>56.88017221715328</v>
      </c>
      <c r="S26" s="83">
        <f t="shared" si="46"/>
        <v>1.0789199450507847</v>
      </c>
      <c r="T26" s="84">
        <f t="shared" si="47"/>
        <v>24.439953151378386</v>
      </c>
      <c r="U26" s="84">
        <f t="shared" si="30"/>
        <v>238.71023094411871</v>
      </c>
      <c r="V26" s="81">
        <f t="shared" si="29"/>
        <v>23.934661742721463</v>
      </c>
      <c r="W26" s="68">
        <f>B26/$B$26</f>
        <v>1</v>
      </c>
      <c r="X26" s="78">
        <f t="shared" si="19"/>
        <v>23.006589782032062</v>
      </c>
      <c r="Y26" s="78">
        <f t="shared" si="20"/>
        <v>2.6249393405089605</v>
      </c>
      <c r="Z26" s="78">
        <f t="shared" si="1"/>
        <v>19.476513775799113</v>
      </c>
      <c r="AA26" s="78">
        <f t="shared" si="21"/>
        <v>2.9232159954562627</v>
      </c>
      <c r="AB26" s="78">
        <f t="shared" si="27"/>
        <v>4.0359743465242373</v>
      </c>
      <c r="AC26" s="137">
        <f t="shared" si="22"/>
        <v>20.048051373786507</v>
      </c>
      <c r="AD26" s="134">
        <f t="shared" si="28"/>
        <v>6.9796701374310752E-2</v>
      </c>
      <c r="AE26" s="134">
        <f t="shared" si="23"/>
        <v>0.27709632480439156</v>
      </c>
      <c r="AF26" s="136">
        <f t="shared" si="24"/>
        <v>3.7054813632194277E-3</v>
      </c>
    </row>
    <row r="27" spans="1:32" x14ac:dyDescent="0.35">
      <c r="A27" s="110" t="s">
        <v>121</v>
      </c>
      <c r="B27" s="83">
        <f>EUR!Q40</f>
        <v>4.3354999999999997</v>
      </c>
      <c r="C27" s="83">
        <f t="shared" si="0"/>
        <v>4.9798989202848603</v>
      </c>
      <c r="D27" s="83">
        <f t="shared" si="31"/>
        <v>3.900935756703257</v>
      </c>
      <c r="E27" s="83">
        <f t="shared" si="32"/>
        <v>2.7690489876732453E-2</v>
      </c>
      <c r="F27" s="83">
        <f t="shared" si="33"/>
        <v>0.58159500972566902</v>
      </c>
      <c r="G27" s="83">
        <f t="shared" si="34"/>
        <v>2.6686569001600393</v>
      </c>
      <c r="H27" s="83">
        <f t="shared" si="35"/>
        <v>2.9497210504830589</v>
      </c>
      <c r="I27" s="83">
        <f t="shared" si="36"/>
        <v>4.6608256288970109</v>
      </c>
      <c r="J27" s="83">
        <f t="shared" si="37"/>
        <v>0.39277237230707901</v>
      </c>
      <c r="K27" s="83">
        <f t="shared" si="38"/>
        <v>0.38495005549389566</v>
      </c>
      <c r="L27" s="83">
        <f t="shared" si="39"/>
        <v>0.21045810012475544</v>
      </c>
      <c r="M27" s="83">
        <f t="shared" si="40"/>
        <v>0.80676975753177393</v>
      </c>
      <c r="N27" s="83">
        <f t="shared" si="41"/>
        <v>0.23089786810248869</v>
      </c>
      <c r="O27" s="83">
        <f t="shared" si="42"/>
        <v>0.49904461531378053</v>
      </c>
      <c r="P27" s="83">
        <f t="shared" si="43"/>
        <v>2.9608003824352931</v>
      </c>
      <c r="Q27" s="83">
        <f t="shared" si="44"/>
        <v>0.549207636082644</v>
      </c>
      <c r="R27" s="83">
        <f t="shared" si="45"/>
        <v>2.472342609489051</v>
      </c>
      <c r="S27" s="83">
        <f t="shared" si="46"/>
        <v>4.689612651299635E-2</v>
      </c>
      <c r="T27" s="84">
        <f t="shared" si="47"/>
        <v>1.0623022961215125</v>
      </c>
      <c r="U27" s="84">
        <f t="shared" si="30"/>
        <v>10.375732918511426</v>
      </c>
      <c r="V27" s="81">
        <f t="shared" si="29"/>
        <v>1.0403393970806667</v>
      </c>
      <c r="W27" s="84">
        <f>B27/$B$26</f>
        <v>4.3465807382760867E-2</v>
      </c>
      <c r="X27" s="113">
        <f t="shared" si="19"/>
        <v>1</v>
      </c>
      <c r="Y27" s="78">
        <f t="shared" si="20"/>
        <v>0.11409510776599383</v>
      </c>
      <c r="Z27" s="78">
        <f t="shared" si="1"/>
        <v>0.84656239626657293</v>
      </c>
      <c r="AA27" s="78">
        <f t="shared" si="21"/>
        <v>0.12705994339670748</v>
      </c>
      <c r="AB27" s="78">
        <f t="shared" si="27"/>
        <v>0.17542688354778668</v>
      </c>
      <c r="AC27" s="137">
        <f t="shared" si="22"/>
        <v>0.87140473941269869</v>
      </c>
      <c r="AD27" s="134">
        <f t="shared" si="28"/>
        <v>3.0337699778878718E-3</v>
      </c>
      <c r="AE27" s="134">
        <f t="shared" si="23"/>
        <v>1.2044215480418627E-2</v>
      </c>
      <c r="AF27" s="136">
        <f t="shared" si="24"/>
        <v>1.6106173919410582E-4</v>
      </c>
    </row>
    <row r="28" spans="1:32" x14ac:dyDescent="0.35">
      <c r="A28" s="110" t="s">
        <v>123</v>
      </c>
      <c r="B28" s="83">
        <f>EUR!Q41</f>
        <v>37.999000000000002</v>
      </c>
      <c r="C28" s="83">
        <f t="shared" si="0"/>
        <v>43.646910176889499</v>
      </c>
      <c r="D28" s="83">
        <f t="shared" si="31"/>
        <v>34.190210545258239</v>
      </c>
      <c r="E28" s="83">
        <f t="shared" si="32"/>
        <v>0.24269655745034172</v>
      </c>
      <c r="F28" s="83">
        <f t="shared" si="33"/>
        <v>5.0974579113287275</v>
      </c>
      <c r="G28" s="83">
        <f t="shared" si="34"/>
        <v>23.389757478764004</v>
      </c>
      <c r="H28" s="83">
        <f t="shared" si="35"/>
        <v>25.853177303034428</v>
      </c>
      <c r="I28" s="83">
        <f t="shared" si="36"/>
        <v>40.850354762416686</v>
      </c>
      <c r="J28" s="83">
        <f t="shared" si="37"/>
        <v>3.4424996829193169</v>
      </c>
      <c r="K28" s="83">
        <f t="shared" si="38"/>
        <v>3.3739400665926751</v>
      </c>
      <c r="L28" s="83">
        <f t="shared" si="39"/>
        <v>1.8445847876001806</v>
      </c>
      <c r="M28" s="83">
        <f t="shared" si="40"/>
        <v>7.0710284895513507</v>
      </c>
      <c r="N28" s="83">
        <f t="shared" si="41"/>
        <v>2.023731539620913</v>
      </c>
      <c r="O28" s="83">
        <f t="shared" si="42"/>
        <v>4.3739352640545146</v>
      </c>
      <c r="P28" s="83">
        <f t="shared" si="43"/>
        <v>25.950283411869155</v>
      </c>
      <c r="Q28" s="83">
        <f t="shared" si="44"/>
        <v>4.8135949633270423</v>
      </c>
      <c r="R28" s="83">
        <f t="shared" si="45"/>
        <v>21.669137773722628</v>
      </c>
      <c r="S28" s="83">
        <f t="shared" si="46"/>
        <v>0.41102662008242385</v>
      </c>
      <c r="T28" s="84">
        <f t="shared" si="47"/>
        <v>9.3106734979405736</v>
      </c>
      <c r="U28" s="84">
        <f t="shared" si="30"/>
        <v>90.939332296278579</v>
      </c>
      <c r="V28" s="81">
        <f t="shared" si="29"/>
        <v>9.1181770844581376</v>
      </c>
      <c r="W28" s="84">
        <f>B28/$B$26</f>
        <v>0.38096118434725651</v>
      </c>
      <c r="X28" s="81">
        <f t="shared" si="19"/>
        <v>8.7646176911544238</v>
      </c>
      <c r="Y28" s="113">
        <f>B28/$B$28</f>
        <v>1</v>
      </c>
      <c r="Z28" s="78">
        <f t="shared" si="1"/>
        <v>7.4197957549840865</v>
      </c>
      <c r="AA28" s="78">
        <f t="shared" si="21"/>
        <v>1.113631827731862</v>
      </c>
      <c r="AB28" s="78">
        <f t="shared" si="27"/>
        <v>1.5375495670470181</v>
      </c>
      <c r="AC28" s="137">
        <f t="shared" si="22"/>
        <v>7.6375293952123497</v>
      </c>
      <c r="AD28" s="134">
        <f t="shared" si="28"/>
        <v>2.6589834019089206E-2</v>
      </c>
      <c r="AE28" s="134">
        <f t="shared" si="23"/>
        <v>0.10556294407575308</v>
      </c>
      <c r="AF28" s="136">
        <f t="shared" si="24"/>
        <v>1.4116445687087596E-3</v>
      </c>
    </row>
    <row r="29" spans="1:32" x14ac:dyDescent="0.35">
      <c r="A29" s="110" t="s">
        <v>125</v>
      </c>
      <c r="B29" s="83">
        <f>EUR!Q42</f>
        <v>5.1212999999999997</v>
      </c>
      <c r="C29" s="83">
        <f t="shared" si="0"/>
        <v>5.8824948311509297</v>
      </c>
      <c r="D29" s="83">
        <f t="shared" si="31"/>
        <v>4.6079719272989026</v>
      </c>
      <c r="E29" s="83">
        <f t="shared" si="32"/>
        <v>3.2709331289519063E-2</v>
      </c>
      <c r="F29" s="83">
        <f t="shared" si="33"/>
        <v>0.68700784760882683</v>
      </c>
      <c r="G29" s="83">
        <f t="shared" si="34"/>
        <v>3.1523451926628092</v>
      </c>
      <c r="H29" s="83">
        <f t="shared" si="35"/>
        <v>3.4843516124642808</v>
      </c>
      <c r="I29" s="83">
        <f t="shared" si="36"/>
        <v>5.5055901956568478</v>
      </c>
      <c r="J29" s="83">
        <f t="shared" si="37"/>
        <v>0.46396151546447789</v>
      </c>
      <c r="K29" s="83">
        <f t="shared" si="38"/>
        <v>0.45472142064372917</v>
      </c>
      <c r="L29" s="83">
        <f t="shared" si="39"/>
        <v>0.24860317568190751</v>
      </c>
      <c r="M29" s="83">
        <f t="shared" si="40"/>
        <v>0.95299503154133869</v>
      </c>
      <c r="N29" s="83">
        <f t="shared" si="41"/>
        <v>0.27274760740705234</v>
      </c>
      <c r="O29" s="83">
        <f t="shared" si="42"/>
        <v>0.58949537271513419</v>
      </c>
      <c r="P29" s="83">
        <f t="shared" si="43"/>
        <v>3.497439049375128</v>
      </c>
      <c r="Q29" s="83">
        <f t="shared" si="44"/>
        <v>0.64875033252682379</v>
      </c>
      <c r="R29" s="83">
        <f t="shared" si="45"/>
        <v>2.9204493613138682</v>
      </c>
      <c r="S29" s="83">
        <f t="shared" si="46"/>
        <v>5.539594803621456E-2</v>
      </c>
      <c r="T29" s="83">
        <f t="shared" si="47"/>
        <v>1.2548422901919274</v>
      </c>
      <c r="U29" s="83">
        <f t="shared" ref="U29:U35" si="48">+$B29/$B$24</f>
        <v>12.256312073710662</v>
      </c>
      <c r="V29" s="83">
        <f t="shared" ref="V29:V35" si="49">+$B29/$B$25</f>
        <v>1.2288986631920698</v>
      </c>
      <c r="W29" s="83">
        <f t="shared" ref="W29:W35" si="50">+$B29/$B$26</f>
        <v>5.1343890981278568E-2</v>
      </c>
      <c r="X29" s="83">
        <f t="shared" ref="X29:X35" si="51">+$B29/$B$27</f>
        <v>1.1812478376196518</v>
      </c>
      <c r="Y29" s="83">
        <f t="shared" ref="Y29:Y35" si="52">+$B29/$B$28</f>
        <v>0.13477459933156133</v>
      </c>
      <c r="Z29" s="113">
        <f t="shared" ref="Z29:Z35" si="53">+$B29/$B$29</f>
        <v>1</v>
      </c>
      <c r="AA29" s="78">
        <f t="shared" si="21"/>
        <v>0.15008928338543606</v>
      </c>
      <c r="AB29" s="78">
        <f t="shared" si="27"/>
        <v>0.20722262685117748</v>
      </c>
      <c r="AC29" s="137">
        <f t="shared" si="22"/>
        <v>1.0293449641227665</v>
      </c>
      <c r="AD29" s="134">
        <f t="shared" si="28"/>
        <v>3.5836342262154674E-3</v>
      </c>
      <c r="AE29" s="134">
        <f t="shared" si="23"/>
        <v>1.4227203492069639E-2</v>
      </c>
      <c r="AF29" s="136">
        <f t="shared" si="24"/>
        <v>1.9025383114629782E-4</v>
      </c>
    </row>
    <row r="30" spans="1:32" x14ac:dyDescent="0.35">
      <c r="A30" s="110" t="s">
        <v>128</v>
      </c>
      <c r="B30" s="83">
        <f>EUR!Q43</f>
        <v>34.121690000000001</v>
      </c>
      <c r="C30" s="83">
        <f t="shared" si="0"/>
        <v>39.193303468872038</v>
      </c>
      <c r="D30" s="83">
        <f t="shared" si="31"/>
        <v>30.70153859996401</v>
      </c>
      <c r="E30" s="83">
        <f t="shared" si="32"/>
        <v>0.21793249025994765</v>
      </c>
      <c r="F30" s="83">
        <f t="shared" si="33"/>
        <v>4.5773277885840766</v>
      </c>
      <c r="G30" s="83">
        <f t="shared" si="34"/>
        <v>21.003133078911731</v>
      </c>
      <c r="H30" s="83">
        <f t="shared" si="35"/>
        <v>23.215192543203159</v>
      </c>
      <c r="I30" s="83">
        <f t="shared" si="36"/>
        <v>36.682100623521826</v>
      </c>
      <c r="J30" s="83">
        <f t="shared" si="37"/>
        <v>3.0912367958543965</v>
      </c>
      <c r="K30" s="83">
        <f t="shared" si="38"/>
        <v>3.0296728079911213</v>
      </c>
      <c r="L30" s="83">
        <f t="shared" si="39"/>
        <v>1.6563685965738364</v>
      </c>
      <c r="M30" s="83">
        <f t="shared" si="40"/>
        <v>6.3495208321703052</v>
      </c>
      <c r="N30" s="83">
        <f t="shared" si="41"/>
        <v>1.8172357229971186</v>
      </c>
      <c r="O30" s="83">
        <f t="shared" si="42"/>
        <v>3.9276313366177082</v>
      </c>
      <c r="P30" s="83">
        <f t="shared" si="43"/>
        <v>23.302390220583217</v>
      </c>
      <c r="Q30" s="83">
        <f t="shared" si="44"/>
        <v>4.3224294093056841</v>
      </c>
      <c r="R30" s="83">
        <f t="shared" si="45"/>
        <v>19.458080520072993</v>
      </c>
      <c r="S30" s="83">
        <f t="shared" si="46"/>
        <v>0.36908663154820498</v>
      </c>
      <c r="T30" s="83">
        <f t="shared" si="47"/>
        <v>8.3606388270202867</v>
      </c>
      <c r="U30" s="83">
        <f t="shared" si="48"/>
        <v>81.66014119899485</v>
      </c>
      <c r="V30" s="83">
        <f t="shared" si="49"/>
        <v>8.1877842006627652</v>
      </c>
      <c r="W30" s="83">
        <f t="shared" si="50"/>
        <v>0.34208898745572086</v>
      </c>
      <c r="X30" s="83">
        <f t="shared" si="51"/>
        <v>7.8703010033444825</v>
      </c>
      <c r="Y30" s="83">
        <f t="shared" si="52"/>
        <v>0.8979628411273981</v>
      </c>
      <c r="Z30" s="83">
        <f t="shared" si="53"/>
        <v>6.6627008767305185</v>
      </c>
      <c r="AA30" s="113">
        <f>+$B30/$B$30</f>
        <v>1</v>
      </c>
      <c r="AB30" s="78">
        <f t="shared" si="27"/>
        <v>1.3806623775997411</v>
      </c>
      <c r="AC30" s="137">
        <f t="shared" si="22"/>
        <v>6.8582175949188997</v>
      </c>
      <c r="AD30" s="134">
        <f t="shared" si="28"/>
        <v>2.3876682900887285E-2</v>
      </c>
      <c r="AE30" s="134">
        <f t="shared" si="23"/>
        <v>9.4791601180035864E-2</v>
      </c>
      <c r="AF30" s="136">
        <f t="shared" si="24"/>
        <v>1.2676043675797783E-3</v>
      </c>
    </row>
    <row r="31" spans="1:32" x14ac:dyDescent="0.35">
      <c r="A31" s="110" t="s">
        <v>131</v>
      </c>
      <c r="B31" s="83">
        <f>EUR!Q44</f>
        <v>24.713999999999999</v>
      </c>
      <c r="C31" s="83">
        <f t="shared" si="0"/>
        <v>28.38731909028256</v>
      </c>
      <c r="D31" s="83">
        <f t="shared" si="31"/>
        <v>22.236818427208927</v>
      </c>
      <c r="E31" s="83">
        <f t="shared" si="32"/>
        <v>0.15784633071469631</v>
      </c>
      <c r="F31" s="83">
        <f t="shared" si="33"/>
        <v>3.3153128982493794</v>
      </c>
      <c r="G31" s="83">
        <f t="shared" si="34"/>
        <v>15.212359965529975</v>
      </c>
      <c r="H31" s="83">
        <f t="shared" si="35"/>
        <v>16.814532589467955</v>
      </c>
      <c r="I31" s="83">
        <f t="shared" si="36"/>
        <v>26.568479896796386</v>
      </c>
      <c r="J31" s="83">
        <f t="shared" si="37"/>
        <v>2.2389520030439747</v>
      </c>
      <c r="K31" s="83">
        <f t="shared" si="38"/>
        <v>2.1943618201997781</v>
      </c>
      <c r="L31" s="83">
        <f t="shared" si="39"/>
        <v>1.1996912666320392</v>
      </c>
      <c r="M31" s="83">
        <f t="shared" si="40"/>
        <v>4.5988946575113046</v>
      </c>
      <c r="N31" s="83">
        <f t="shared" si="41"/>
        <v>1.3162057230503761</v>
      </c>
      <c r="O31" s="83">
        <f t="shared" si="42"/>
        <v>2.844744233159906</v>
      </c>
      <c r="P31" s="83">
        <f t="shared" si="43"/>
        <v>16.877688998156117</v>
      </c>
      <c r="Q31" s="83">
        <f t="shared" si="44"/>
        <v>3.1306925425317642</v>
      </c>
      <c r="R31" s="83">
        <f t="shared" si="45"/>
        <v>14.093293795620436</v>
      </c>
      <c r="S31" s="83">
        <f t="shared" si="46"/>
        <v>0.26732576880225856</v>
      </c>
      <c r="T31" s="83">
        <f t="shared" si="47"/>
        <v>6.0555273777758174</v>
      </c>
      <c r="U31" s="83">
        <f t="shared" si="48"/>
        <v>59.145626420964454</v>
      </c>
      <c r="V31" s="83">
        <f t="shared" si="49"/>
        <v>5.9303304946261326</v>
      </c>
      <c r="W31" s="83">
        <f t="shared" si="50"/>
        <v>0.24777164425269338</v>
      </c>
      <c r="X31" s="83">
        <f t="shared" si="51"/>
        <v>5.7003805789412985</v>
      </c>
      <c r="Y31" s="83">
        <f t="shared" si="52"/>
        <v>0.65038553646148578</v>
      </c>
      <c r="Z31" s="83">
        <f t="shared" si="53"/>
        <v>4.8257278425399797</v>
      </c>
      <c r="AA31" s="83">
        <f>+$B31/$B$30</f>
        <v>0.72429003369997202</v>
      </c>
      <c r="AB31" s="68">
        <f>+$B31/$B$31</f>
        <v>1</v>
      </c>
      <c r="AC31" s="137">
        <f t="shared" si="22"/>
        <v>4.9673386529455508</v>
      </c>
      <c r="AD31" s="134">
        <f t="shared" si="28"/>
        <v>1.7293643462927197E-2</v>
      </c>
      <c r="AE31" s="134">
        <f t="shared" si="23"/>
        <v>6.8656612013162491E-2</v>
      </c>
      <c r="AF31" s="136">
        <f t="shared" si="24"/>
        <v>9.1811321011258935E-4</v>
      </c>
    </row>
    <row r="32" spans="1:32" x14ac:dyDescent="0.35">
      <c r="A32" s="110" t="s">
        <v>134</v>
      </c>
      <c r="B32" s="83">
        <f>EUR!Q45</f>
        <v>4.9752999999999998</v>
      </c>
      <c r="C32" s="83">
        <f t="shared" si="0"/>
        <v>5.7147943946703421</v>
      </c>
      <c r="D32" s="83">
        <f t="shared" si="31"/>
        <v>4.4766060824185709</v>
      </c>
      <c r="E32" s="83">
        <f t="shared" si="32"/>
        <v>3.1776841029571436E-2</v>
      </c>
      <c r="F32" s="83">
        <f t="shared" si="33"/>
        <v>0.66742236233147756</v>
      </c>
      <c r="G32" s="83">
        <f t="shared" si="34"/>
        <v>3.0624769173950508</v>
      </c>
      <c r="H32" s="83">
        <f t="shared" si="35"/>
        <v>3.3850183698462373</v>
      </c>
      <c r="I32" s="83">
        <f t="shared" si="36"/>
        <v>5.3486347022145768</v>
      </c>
      <c r="J32" s="83">
        <f t="shared" si="37"/>
        <v>0.45073472124078201</v>
      </c>
      <c r="K32" s="83">
        <f t="shared" si="38"/>
        <v>0.44175804661487239</v>
      </c>
      <c r="L32" s="83">
        <f t="shared" si="39"/>
        <v>0.24151590025387978</v>
      </c>
      <c r="M32" s="83">
        <f t="shared" si="40"/>
        <v>0.9258266808090958</v>
      </c>
      <c r="N32" s="83">
        <f t="shared" si="41"/>
        <v>0.26497201318655567</v>
      </c>
      <c r="O32" s="83">
        <f t="shared" si="42"/>
        <v>0.57268981076476821</v>
      </c>
      <c r="P32" s="83">
        <f t="shared" si="43"/>
        <v>3.39773270504678</v>
      </c>
      <c r="Q32" s="83">
        <f t="shared" si="44"/>
        <v>0.63025550727758706</v>
      </c>
      <c r="R32" s="83">
        <f t="shared" si="45"/>
        <v>2.8371920620437954</v>
      </c>
      <c r="S32" s="83">
        <f t="shared" si="46"/>
        <v>5.3816698936711052E-2</v>
      </c>
      <c r="T32" s="83">
        <f t="shared" si="47"/>
        <v>1.2190687611332858</v>
      </c>
      <c r="U32" s="83">
        <f t="shared" si="48"/>
        <v>11.906904391528061</v>
      </c>
      <c r="V32" s="83">
        <f t="shared" si="49"/>
        <v>1.193864745080254</v>
      </c>
      <c r="W32" s="83">
        <f t="shared" si="50"/>
        <v>4.9880159490589361E-2</v>
      </c>
      <c r="X32" s="83">
        <f t="shared" si="51"/>
        <v>1.1475723676623226</v>
      </c>
      <c r="Y32" s="83">
        <f t="shared" si="52"/>
        <v>0.13093239295770939</v>
      </c>
      <c r="Z32" s="83">
        <f t="shared" si="53"/>
        <v>0.97149161345752055</v>
      </c>
      <c r="AA32" s="83">
        <f t="shared" ref="AA32:AB35" si="54">+$B32/$B$30</f>
        <v>0.14581048007880032</v>
      </c>
      <c r="AB32" s="83">
        <f t="shared" si="54"/>
        <v>0.14581048007880032</v>
      </c>
      <c r="AC32" s="68">
        <f t="shared" si="22"/>
        <v>1</v>
      </c>
      <c r="AD32" s="134">
        <f t="shared" si="28"/>
        <v>3.4814705964676578E-3</v>
      </c>
      <c r="AE32" s="134">
        <f t="shared" si="23"/>
        <v>1.3821608875499204E-2</v>
      </c>
      <c r="AF32" s="136">
        <f t="shared" si="24"/>
        <v>1.8483000138679154E-4</v>
      </c>
    </row>
    <row r="33" spans="1:32" x14ac:dyDescent="0.35">
      <c r="A33" s="110" t="s">
        <v>136</v>
      </c>
      <c r="B33" s="83">
        <f>EUR!Q46</f>
        <v>1429.08</v>
      </c>
      <c r="C33" s="83">
        <f t="shared" si="0"/>
        <v>1641.4886285320467</v>
      </c>
      <c r="D33" s="83">
        <f t="shared" si="31"/>
        <v>1285.8376822026273</v>
      </c>
      <c r="E33" s="83">
        <f t="shared" si="32"/>
        <v>9.1274190457942126</v>
      </c>
      <c r="F33" s="83">
        <f t="shared" si="33"/>
        <v>191.70702260379633</v>
      </c>
      <c r="G33" s="83">
        <f t="shared" si="34"/>
        <v>879.65037547704048</v>
      </c>
      <c r="H33" s="83">
        <f t="shared" si="35"/>
        <v>972.29555041502238</v>
      </c>
      <c r="I33" s="83">
        <f t="shared" si="36"/>
        <v>1536.3147710169856</v>
      </c>
      <c r="J33" s="83">
        <f t="shared" si="37"/>
        <v>129.46676088492688</v>
      </c>
      <c r="K33" s="83">
        <f t="shared" si="38"/>
        <v>126.88834628190899</v>
      </c>
      <c r="L33" s="83">
        <f t="shared" si="39"/>
        <v>69.371805264971869</v>
      </c>
      <c r="M33" s="83">
        <f t="shared" si="40"/>
        <v>265.9297716742031</v>
      </c>
      <c r="N33" s="83">
        <f t="shared" si="41"/>
        <v>76.10922047005063</v>
      </c>
      <c r="O33" s="83">
        <f t="shared" si="42"/>
        <v>164.49652378102121</v>
      </c>
      <c r="P33" s="83">
        <f t="shared" si="43"/>
        <v>975.94755173120257</v>
      </c>
      <c r="Q33" s="83">
        <f t="shared" si="44"/>
        <v>181.03140319985812</v>
      </c>
      <c r="R33" s="83">
        <f t="shared" si="45"/>
        <v>814.94069343065689</v>
      </c>
      <c r="S33" s="83">
        <f t="shared" si="46"/>
        <v>15.458036322729289</v>
      </c>
      <c r="T33" s="83">
        <f t="shared" si="47"/>
        <v>350.15914319947666</v>
      </c>
      <c r="U33" s="83">
        <f t="shared" si="48"/>
        <v>3420.0789757089865</v>
      </c>
      <c r="V33" s="83">
        <f t="shared" si="49"/>
        <v>342.91966914543633</v>
      </c>
      <c r="W33" s="83">
        <f t="shared" si="50"/>
        <v>14.327324648727</v>
      </c>
      <c r="X33" s="83">
        <f t="shared" si="51"/>
        <v>329.62288086725869</v>
      </c>
      <c r="Y33" s="83">
        <f t="shared" si="52"/>
        <v>37.608358114687228</v>
      </c>
      <c r="Z33" s="83">
        <f t="shared" si="53"/>
        <v>279.04633589127758</v>
      </c>
      <c r="AA33" s="83">
        <f t="shared" si="54"/>
        <v>41.881864585253538</v>
      </c>
      <c r="AB33" s="83">
        <f t="shared" si="54"/>
        <v>41.881864585253538</v>
      </c>
      <c r="AC33" s="129">
        <f t="shared" si="22"/>
        <v>287.23494060659658</v>
      </c>
      <c r="AD33" s="68">
        <f t="shared" si="28"/>
        <v>1</v>
      </c>
      <c r="AE33" s="134">
        <f t="shared" si="23"/>
        <v>3.9700490044416221</v>
      </c>
      <c r="AF33" s="136">
        <f t="shared" si="24"/>
        <v>5.3089634470652229E-2</v>
      </c>
    </row>
    <row r="34" spans="1:32" x14ac:dyDescent="0.35">
      <c r="A34" s="110" t="s">
        <v>138</v>
      </c>
      <c r="B34" s="83">
        <f>EUR!Q47</f>
        <v>359.96532999999999</v>
      </c>
      <c r="C34" s="83">
        <f t="shared" si="0"/>
        <v>413.46810245807484</v>
      </c>
      <c r="D34" s="83">
        <f t="shared" si="31"/>
        <v>323.88458700737812</v>
      </c>
      <c r="E34" s="83">
        <f t="shared" si="32"/>
        <v>2.2990696174235166</v>
      </c>
      <c r="F34" s="83">
        <f t="shared" si="33"/>
        <v>48.28832651418606</v>
      </c>
      <c r="G34" s="83">
        <f t="shared" si="34"/>
        <v>221.57166687184537</v>
      </c>
      <c r="H34" s="83">
        <f t="shared" si="35"/>
        <v>244.90769492447953</v>
      </c>
      <c r="I34" s="83">
        <f t="shared" si="36"/>
        <v>386.97627391958719</v>
      </c>
      <c r="J34" s="83">
        <f t="shared" si="37"/>
        <v>32.610872243662918</v>
      </c>
      <c r="K34" s="83">
        <f t="shared" si="38"/>
        <v>31.961405549389568</v>
      </c>
      <c r="L34" s="83">
        <f t="shared" si="39"/>
        <v>17.473790672951363</v>
      </c>
      <c r="M34" s="83">
        <f t="shared" si="40"/>
        <v>66.984002307448961</v>
      </c>
      <c r="N34" s="83">
        <f t="shared" si="41"/>
        <v>19.170851640597121</v>
      </c>
      <c r="O34" s="83">
        <f t="shared" si="42"/>
        <v>41.434381186979145</v>
      </c>
      <c r="P34" s="83">
        <f t="shared" si="43"/>
        <v>245.8275831455303</v>
      </c>
      <c r="Q34" s="83">
        <f t="shared" si="44"/>
        <v>45.59928680913594</v>
      </c>
      <c r="R34" s="83">
        <f t="shared" si="45"/>
        <v>205.27220004562042</v>
      </c>
      <c r="S34" s="83">
        <f t="shared" si="46"/>
        <v>3.8936638579108482</v>
      </c>
      <c r="T34" s="83">
        <f t="shared" si="47"/>
        <v>88.200206800400863</v>
      </c>
      <c r="U34" s="83">
        <f t="shared" si="48"/>
        <v>861.47021658489882</v>
      </c>
      <c r="V34" s="83">
        <f t="shared" si="49"/>
        <v>86.376684207621551</v>
      </c>
      <c r="W34" s="83">
        <f t="shared" si="50"/>
        <v>3.6088533498447593</v>
      </c>
      <c r="X34" s="83">
        <f t="shared" si="51"/>
        <v>83.027408603390612</v>
      </c>
      <c r="Y34" s="83">
        <f t="shared" si="52"/>
        <v>9.4730211321350559</v>
      </c>
      <c r="Z34" s="83">
        <f t="shared" si="53"/>
        <v>70.28788198309023</v>
      </c>
      <c r="AA34" s="83">
        <f t="shared" si="54"/>
        <v>10.549457837522116</v>
      </c>
      <c r="AB34" s="83">
        <f t="shared" si="54"/>
        <v>10.549457837522116</v>
      </c>
      <c r="AC34" s="129">
        <f t="shared" si="22"/>
        <v>72.350477358149263</v>
      </c>
      <c r="AD34" s="129">
        <f t="shared" si="28"/>
        <v>0.25188605956279564</v>
      </c>
      <c r="AE34" s="68">
        <f t="shared" si="23"/>
        <v>1</v>
      </c>
      <c r="AF34" s="136">
        <f t="shared" si="24"/>
        <v>1.3372538830441757E-2</v>
      </c>
    </row>
    <row r="35" spans="1:32" x14ac:dyDescent="0.35">
      <c r="A35" s="110" t="s">
        <v>140</v>
      </c>
      <c r="B35" s="139">
        <f>EUR!Q48</f>
        <v>26918.249</v>
      </c>
      <c r="C35" s="139">
        <f t="shared" si="0"/>
        <v>30919.192510912013</v>
      </c>
      <c r="D35" s="139">
        <f t="shared" si="31"/>
        <v>24220.126867014576</v>
      </c>
      <c r="E35" s="83">
        <f t="shared" si="32"/>
        <v>171.92469183112985</v>
      </c>
      <c r="F35" s="83">
        <f t="shared" si="33"/>
        <v>3611.0066402843918</v>
      </c>
      <c r="G35" s="83">
        <f t="shared" si="34"/>
        <v>16569.154868890804</v>
      </c>
      <c r="H35" s="139">
        <f t="shared" si="35"/>
        <v>18314.225744999319</v>
      </c>
      <c r="I35" s="139">
        <f t="shared" si="36"/>
        <v>28938.130509567833</v>
      </c>
      <c r="J35" s="83">
        <f t="shared" si="37"/>
        <v>2438.6447971589573</v>
      </c>
      <c r="K35" s="83">
        <f t="shared" si="38"/>
        <v>2390.0776026637072</v>
      </c>
      <c r="L35" s="83">
        <f t="shared" si="39"/>
        <v>1306.6920870084416</v>
      </c>
      <c r="M35" s="83">
        <f t="shared" si="40"/>
        <v>5009.0714378756584</v>
      </c>
      <c r="N35" s="83">
        <f t="shared" si="41"/>
        <v>1433.59850239925</v>
      </c>
      <c r="O35" s="83">
        <f t="shared" si="42"/>
        <v>3098.467816197799</v>
      </c>
      <c r="P35" s="139">
        <f t="shared" si="43"/>
        <v>18383.015092535683</v>
      </c>
      <c r="Q35" s="83">
        <f t="shared" si="44"/>
        <v>3409.9199402085101</v>
      </c>
      <c r="R35" s="139">
        <f t="shared" si="45"/>
        <v>15350.278854927006</v>
      </c>
      <c r="S35" s="83">
        <f t="shared" si="46"/>
        <v>291.16863351685794</v>
      </c>
      <c r="T35" s="83">
        <f t="shared" si="47"/>
        <v>6595.6216630770632</v>
      </c>
      <c r="U35" s="139">
        <f t="shared" si="48"/>
        <v>64420.842407562523</v>
      </c>
      <c r="V35" s="83">
        <f t="shared" si="49"/>
        <v>6459.2584327360764</v>
      </c>
      <c r="W35" s="83">
        <f t="shared" si="50"/>
        <v>269.87047079118798</v>
      </c>
      <c r="X35" s="139">
        <f t="shared" si="51"/>
        <v>6208.7992157767276</v>
      </c>
      <c r="Y35" s="83">
        <f t="shared" si="52"/>
        <v>708.39361562146371</v>
      </c>
      <c r="Z35" s="83">
        <f t="shared" si="53"/>
        <v>5256.1359420459648</v>
      </c>
      <c r="AA35" s="83">
        <f t="shared" si="54"/>
        <v>788.88967691811274</v>
      </c>
      <c r="AB35" s="83">
        <f t="shared" si="54"/>
        <v>788.88967691811274</v>
      </c>
      <c r="AC35" s="133">
        <f t="shared" si="22"/>
        <v>5410.3770626896876</v>
      </c>
      <c r="AD35" s="129">
        <f t="shared" si="28"/>
        <v>18.836068659557199</v>
      </c>
      <c r="AE35" s="129">
        <f t="shared" si="23"/>
        <v>74.780115629469094</v>
      </c>
      <c r="AF35" s="135">
        <f t="shared" si="24"/>
        <v>1</v>
      </c>
    </row>
    <row r="37" spans="1:32" ht="15" x14ac:dyDescent="0.4">
      <c r="A37" s="88" t="s">
        <v>86</v>
      </c>
    </row>
    <row r="38" spans="1:32" ht="15" x14ac:dyDescent="0.4">
      <c r="A38" s="86" t="s">
        <v>84</v>
      </c>
    </row>
    <row r="39" spans="1:32" ht="15" x14ac:dyDescent="0.4">
      <c r="A39" s="86"/>
    </row>
    <row r="40" spans="1:32" ht="13.15" x14ac:dyDescent="0.4">
      <c r="A40" s="87" t="s">
        <v>85</v>
      </c>
      <c r="B40" s="69" t="s">
        <v>1</v>
      </c>
      <c r="C40" s="70" t="s">
        <v>10</v>
      </c>
    </row>
    <row r="41" spans="1:32" x14ac:dyDescent="0.35">
      <c r="A41" s="72" t="s">
        <v>1</v>
      </c>
      <c r="B41" s="77"/>
      <c r="C41" s="78">
        <f>C5</f>
        <v>1.1486331265793706</v>
      </c>
      <c r="D41" s="91" t="s">
        <v>105</v>
      </c>
      <c r="E41" s="94">
        <f>C41</f>
        <v>1.1486331265793706</v>
      </c>
      <c r="F41" s="92" t="s">
        <v>100</v>
      </c>
      <c r="I41" t="s">
        <v>101</v>
      </c>
      <c r="J41" s="90">
        <f>C41</f>
        <v>1.1486331265793706</v>
      </c>
      <c r="K41" s="92" t="s">
        <v>102</v>
      </c>
    </row>
    <row r="42" spans="1:32" x14ac:dyDescent="0.35">
      <c r="A42" s="73" t="s">
        <v>10</v>
      </c>
      <c r="B42" s="81">
        <f>B6</f>
        <v>0.87060000000000004</v>
      </c>
      <c r="C42" s="77"/>
      <c r="D42" s="91" t="s">
        <v>105</v>
      </c>
      <c r="E42" s="94">
        <f>+B42</f>
        <v>0.87060000000000004</v>
      </c>
      <c r="F42" s="93" t="s">
        <v>99</v>
      </c>
      <c r="I42" t="s">
        <v>103</v>
      </c>
      <c r="J42" s="90">
        <f>B42</f>
        <v>0.87060000000000004</v>
      </c>
      <c r="K42" t="s">
        <v>104</v>
      </c>
    </row>
    <row r="43" spans="1:32" x14ac:dyDescent="0.35">
      <c r="D43" s="85"/>
    </row>
    <row r="44" spans="1:32" ht="25.9" x14ac:dyDescent="0.4">
      <c r="A44" s="87" t="s">
        <v>85</v>
      </c>
      <c r="B44" s="69" t="s">
        <v>12</v>
      </c>
      <c r="C44" s="71" t="s">
        <v>77</v>
      </c>
      <c r="D44" s="85"/>
    </row>
    <row r="45" spans="1:32" x14ac:dyDescent="0.35">
      <c r="A45" s="72" t="s">
        <v>12</v>
      </c>
      <c r="B45" s="77"/>
      <c r="C45" s="78">
        <f>Q7</f>
        <v>0.1407886902876832</v>
      </c>
      <c r="D45" s="91" t="s">
        <v>105</v>
      </c>
      <c r="E45" s="94">
        <f>+C45</f>
        <v>0.1407886902876832</v>
      </c>
      <c r="F45" s="93" t="s">
        <v>106</v>
      </c>
      <c r="I45" t="s">
        <v>111</v>
      </c>
      <c r="J45" s="90">
        <f>C45</f>
        <v>0.1407886902876832</v>
      </c>
      <c r="K45" t="s">
        <v>108</v>
      </c>
    </row>
    <row r="46" spans="1:32" x14ac:dyDescent="0.35">
      <c r="A46" s="75" t="s">
        <v>77</v>
      </c>
      <c r="B46" s="81">
        <f>D20</f>
        <v>7.1028432607522047</v>
      </c>
      <c r="C46" s="77"/>
      <c r="D46" s="91" t="s">
        <v>105</v>
      </c>
      <c r="E46" s="94">
        <f>+B46</f>
        <v>7.1028432607522047</v>
      </c>
      <c r="F46" s="93" t="s">
        <v>107</v>
      </c>
      <c r="I46" t="s">
        <v>110</v>
      </c>
      <c r="J46" s="90">
        <f>B46</f>
        <v>7.1028432607522047</v>
      </c>
      <c r="K46" t="s">
        <v>109</v>
      </c>
    </row>
  </sheetData>
  <sheetProtection selectLockedCells="1" selectUnlockedCells="1"/>
  <phoneticPr fontId="0" type="noConversion"/>
  <pageMargins left="0.2" right="0.2" top="1" bottom="1" header="0.5" footer="0.5"/>
  <pageSetup paperSize="9" scale="40" orientation="landscape" r:id="rId1"/>
  <headerFooter alignWithMargins="0"/>
  <ignoredErrors>
    <ignoredError sqref="E2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B8" transitionEvaluation="1" codeName="Sheet3">
    <pageSetUpPr fitToPage="1"/>
  </sheetPr>
  <dimension ref="A1:AE54"/>
  <sheetViews>
    <sheetView showGridLines="0" showZeros="0"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J22" sqref="J22"/>
    </sheetView>
  </sheetViews>
  <sheetFormatPr defaultColWidth="8.73046875" defaultRowHeight="11.65" x14ac:dyDescent="0.25"/>
  <cols>
    <col min="1" max="1" width="25.73046875" style="5" customWidth="1"/>
    <col min="2" max="2" width="5.265625" style="5" customWidth="1"/>
    <col min="3" max="3" width="14.46484375" style="5" customWidth="1"/>
    <col min="4" max="4" width="13.19921875" style="5" customWidth="1"/>
    <col min="5" max="5" width="18.19921875" style="142" customWidth="1"/>
    <col min="6" max="6" width="11.796875" style="5" customWidth="1"/>
    <col min="7" max="7" width="11.46484375" style="5" customWidth="1"/>
    <col min="8" max="8" width="12.265625" style="5" customWidth="1"/>
    <col min="9" max="9" width="10.73046875" style="5" customWidth="1"/>
    <col min="10" max="10" width="13.796875" style="5" customWidth="1"/>
    <col min="11" max="12" width="13.73046875" style="5" customWidth="1"/>
    <col min="13" max="14" width="11.265625" style="5" customWidth="1"/>
    <col min="15" max="15" width="12.19921875" style="5" customWidth="1"/>
    <col min="16" max="16" width="13.19921875" style="5" customWidth="1"/>
    <col min="17" max="17" width="13" style="5" customWidth="1"/>
    <col min="18" max="18" width="9.2656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59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>
        <f>VLOOKUP($A$5,'Input Exch Rates'!$D$52:$E$63,2,FALSE)</f>
        <v>1</v>
      </c>
    </row>
    <row r="2" spans="1:31" ht="13.15" x14ac:dyDescent="0.4">
      <c r="A2" s="6"/>
      <c r="B2" s="7"/>
      <c r="C2" s="7"/>
      <c r="D2" s="8"/>
      <c r="E2" s="16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161" t="s">
        <v>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6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7.649999999999999" x14ac:dyDescent="0.5">
      <c r="A5" s="157" t="s">
        <v>220</v>
      </c>
      <c r="B5" s="2"/>
      <c r="C5" s="14"/>
      <c r="D5" s="14"/>
      <c r="E5" s="163"/>
      <c r="F5" s="14"/>
      <c r="G5" s="36" t="s">
        <v>2</v>
      </c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48">
        <v>1</v>
      </c>
      <c r="E6" s="164">
        <v>2</v>
      </c>
      <c r="F6" s="148">
        <v>3</v>
      </c>
      <c r="G6" s="149">
        <v>4</v>
      </c>
      <c r="H6" s="149">
        <v>5</v>
      </c>
      <c r="I6" s="150">
        <v>6</v>
      </c>
      <c r="J6" s="149">
        <v>7</v>
      </c>
      <c r="K6" s="149">
        <v>8</v>
      </c>
      <c r="L6" s="149">
        <v>9</v>
      </c>
      <c r="M6" s="149">
        <v>10</v>
      </c>
      <c r="N6" s="149">
        <v>11</v>
      </c>
      <c r="O6" s="149">
        <v>12</v>
      </c>
      <c r="P6" s="60">
        <v>2024</v>
      </c>
      <c r="Q6" s="60"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+D7-1</f>
        <v>2023</v>
      </c>
      <c r="D7" s="17">
        <v>2024</v>
      </c>
      <c r="E7" s="165"/>
      <c r="F7" s="18"/>
      <c r="G7" s="19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166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15" x14ac:dyDescent="0.4">
      <c r="A9" s="143" t="s">
        <v>1</v>
      </c>
      <c r="B9" s="64" t="s">
        <v>9</v>
      </c>
      <c r="C9" s="43">
        <v>1</v>
      </c>
      <c r="D9" s="43">
        <f>IF(D$6&gt;MONTHS," ",HLOOKUP(CONCATENATE(" ",$B9),JanRates,2,FALSE))</f>
        <v>1</v>
      </c>
      <c r="E9" s="167" t="str">
        <f t="shared" ref="E9:E48" si="0">IF(E$6&gt;MONTHS," ",HLOOKUP(CONCATENATE(" ",$B9),FebRates,2,FALSE))</f>
        <v xml:space="preserve"> </v>
      </c>
      <c r="F9" s="43" t="str">
        <f t="shared" ref="F9:F48" si="1">IF(F$6&gt;MONTHS," ",HLOOKUP(CONCATENATE(" ",$B9),MarRates,2,FALSE))</f>
        <v xml:space="preserve"> </v>
      </c>
      <c r="G9" s="43" t="str">
        <f t="shared" ref="G9:G48" si="2">IF(G$6&gt;MONTHS," ",HLOOKUP(CONCATENATE(" ",$B9),AprRates,2,FALSE))</f>
        <v xml:space="preserve"> </v>
      </c>
      <c r="H9" s="43" t="str">
        <f t="shared" ref="H9:H48" si="3">IF(H$6&gt;MONTHS," ",HLOOKUP(CONCATENATE(" ",$B9),MayRates,2,FALSE))</f>
        <v xml:space="preserve"> </v>
      </c>
      <c r="I9" s="43" t="str">
        <f t="shared" ref="I9:I48" si="4">IF(I$6&gt;MONTHS," ",HLOOKUP(CONCATENATE(" ",$B9),JunRates,2,FALSE))</f>
        <v xml:space="preserve"> </v>
      </c>
      <c r="J9" s="43" t="str">
        <f t="shared" ref="J9:J48" si="5">IF(J$6&gt;MONTHS," ",HLOOKUP(CONCATENATE(" ",$B9),JulRates,2,FALSE))</f>
        <v xml:space="preserve"> </v>
      </c>
      <c r="K9" s="43" t="str">
        <f t="shared" ref="K9:K48" si="6">IF(K$6&gt;MONTHS," ",HLOOKUP(CONCATENATE(" ",$B9),AugRates,2,FALSE))</f>
        <v xml:space="preserve"> </v>
      </c>
      <c r="L9" s="43" t="str">
        <f t="shared" ref="L9:L48" si="7">IF(L$6&gt;MONTHS," ",HLOOKUP(CONCATENATE(" ",$B9),SepRates,2,FALSE))</f>
        <v xml:space="preserve"> </v>
      </c>
      <c r="M9" s="43" t="str">
        <f t="shared" ref="M9:M48" si="8">IF(M$6&gt;MONTHS," ",HLOOKUP(CONCATENATE(" ",$B9),OctRates,2,FALSE))</f>
        <v xml:space="preserve"> </v>
      </c>
      <c r="N9" s="43" t="str">
        <f t="shared" ref="N9:N48" si="9">IF(N$6&gt;MONTHS," ",HLOOKUP(CONCATENATE(" ",$B9),NovRates,2,FALSE))</f>
        <v xml:space="preserve"> </v>
      </c>
      <c r="O9" s="43" t="str">
        <f t="shared" ref="O9:O48" si="10">IF(O$6&gt;MONTHS," ",HLOOKUP(CONCATENATE(" ",$B9),DecRates,2,FALSE))</f>
        <v xml:space="preserve"> </v>
      </c>
      <c r="P9" s="43">
        <f t="shared" ref="P9:P28" si="11">SUM(D9:O9)/$R$1</f>
        <v>1</v>
      </c>
      <c r="Q9" s="43">
        <f>D9</f>
        <v>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15" x14ac:dyDescent="0.4">
      <c r="A10" s="144" t="s">
        <v>10</v>
      </c>
      <c r="B10" s="64" t="s">
        <v>11</v>
      </c>
      <c r="C10" s="38">
        <v>0.86368</v>
      </c>
      <c r="D10" s="44">
        <f t="shared" ref="D10:D48" si="12">IF(D$6&gt;MONTHS," ",HLOOKUP(CONCATENATE(" ",$B10),JanRates,2,FALSE))</f>
        <v>0.87060000000000004</v>
      </c>
      <c r="E10" s="214" t="str">
        <f t="shared" si="0"/>
        <v xml:space="preserve"> </v>
      </c>
      <c r="F10" s="38" t="str">
        <f t="shared" si="1"/>
        <v xml:space="preserve"> </v>
      </c>
      <c r="G10" s="226" t="str">
        <f t="shared" si="2"/>
        <v xml:space="preserve"> </v>
      </c>
      <c r="H10" s="226" t="str">
        <f t="shared" si="3"/>
        <v xml:space="preserve"> </v>
      </c>
      <c r="I10" s="38" t="str">
        <f t="shared" si="4"/>
        <v xml:space="preserve"> </v>
      </c>
      <c r="J10" s="212" t="str">
        <f t="shared" si="5"/>
        <v xml:space="preserve"> </v>
      </c>
      <c r="K10" s="212" t="str">
        <f t="shared" si="6"/>
        <v xml:space="preserve"> </v>
      </c>
      <c r="L10" s="43" t="str">
        <f t="shared" si="7"/>
        <v xml:space="preserve"> </v>
      </c>
      <c r="M10" s="43" t="str">
        <f t="shared" si="8"/>
        <v xml:space="preserve"> </v>
      </c>
      <c r="N10" s="212" t="str">
        <f t="shared" si="9"/>
        <v xml:space="preserve"> </v>
      </c>
      <c r="O10" s="212" t="str">
        <f t="shared" si="10"/>
        <v xml:space="preserve"> </v>
      </c>
      <c r="P10" s="38">
        <f t="shared" si="11"/>
        <v>0.87060000000000004</v>
      </c>
      <c r="Q10" s="43">
        <f>D10</f>
        <v>0.87060000000000004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15" x14ac:dyDescent="0.4">
      <c r="A11" s="143" t="s">
        <v>12</v>
      </c>
      <c r="B11" s="64" t="s">
        <v>13</v>
      </c>
      <c r="C11" s="44">
        <v>1.0931</v>
      </c>
      <c r="D11" s="243">
        <f t="shared" si="12"/>
        <v>1.1113999999999999</v>
      </c>
      <c r="E11" s="214" t="str">
        <f t="shared" si="0"/>
        <v xml:space="preserve"> </v>
      </c>
      <c r="F11" s="224" t="str">
        <f t="shared" si="1"/>
        <v xml:space="preserve"> </v>
      </c>
      <c r="G11" s="224" t="str">
        <f t="shared" si="2"/>
        <v xml:space="preserve"> </v>
      </c>
      <c r="H11" s="224" t="str">
        <f t="shared" si="3"/>
        <v xml:space="preserve"> </v>
      </c>
      <c r="I11" s="224" t="str">
        <f t="shared" si="4"/>
        <v xml:space="preserve"> </v>
      </c>
      <c r="J11" s="212" t="str">
        <f t="shared" si="5"/>
        <v xml:space="preserve"> </v>
      </c>
      <c r="K11" s="212" t="str">
        <f t="shared" si="6"/>
        <v xml:space="preserve"> </v>
      </c>
      <c r="L11" s="212" t="str">
        <f t="shared" si="7"/>
        <v xml:space="preserve"> </v>
      </c>
      <c r="M11" s="212" t="str">
        <f t="shared" si="8"/>
        <v xml:space="preserve"> </v>
      </c>
      <c r="N11" s="212" t="str">
        <f t="shared" si="9"/>
        <v xml:space="preserve"> </v>
      </c>
      <c r="O11" s="212" t="str">
        <f t="shared" si="10"/>
        <v xml:space="preserve"> </v>
      </c>
      <c r="P11" s="43">
        <f t="shared" si="11"/>
        <v>1.1113999999999999</v>
      </c>
      <c r="Q11" s="43">
        <f t="shared" ref="Q11:Q38" si="13">D11</f>
        <v>1.1113999999999999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15" x14ac:dyDescent="0.4">
      <c r="A12" s="143" t="s">
        <v>14</v>
      </c>
      <c r="B12" s="64" t="s">
        <v>15</v>
      </c>
      <c r="C12" s="44">
        <v>2.2037100000000001</v>
      </c>
      <c r="D12" s="44">
        <f t="shared" si="12"/>
        <v>2.2037100000000001</v>
      </c>
      <c r="E12" s="214" t="str">
        <f t="shared" si="0"/>
        <v xml:space="preserve"> </v>
      </c>
      <c r="F12" s="44" t="str">
        <f t="shared" si="1"/>
        <v xml:space="preserve"> </v>
      </c>
      <c r="G12" s="224" t="str">
        <f t="shared" si="2"/>
        <v xml:space="preserve"> </v>
      </c>
      <c r="H12" s="224" t="str">
        <f t="shared" si="3"/>
        <v xml:space="preserve"> </v>
      </c>
      <c r="I12" s="44" t="str">
        <f t="shared" si="4"/>
        <v xml:space="preserve"> </v>
      </c>
      <c r="J12" s="212" t="str">
        <f t="shared" si="5"/>
        <v xml:space="preserve"> </v>
      </c>
      <c r="K12" s="212" t="str">
        <f t="shared" si="6"/>
        <v xml:space="preserve"> </v>
      </c>
      <c r="L12" s="43" t="str">
        <f t="shared" si="7"/>
        <v xml:space="preserve"> </v>
      </c>
      <c r="M12" s="43" t="str">
        <f t="shared" si="8"/>
        <v xml:space="preserve"> </v>
      </c>
      <c r="N12" s="212" t="str">
        <f t="shared" si="9"/>
        <v xml:space="preserve"> </v>
      </c>
      <c r="O12" s="212" t="str">
        <f t="shared" si="10"/>
        <v xml:space="preserve"> </v>
      </c>
      <c r="P12" s="44">
        <f t="shared" si="11"/>
        <v>2.2037100000000001</v>
      </c>
      <c r="Q12" s="43">
        <f t="shared" si="13"/>
        <v>2.2037100000000001</v>
      </c>
      <c r="R12" s="2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15" x14ac:dyDescent="0.4">
      <c r="A13" s="143" t="s">
        <v>16</v>
      </c>
      <c r="B13" s="64" t="s">
        <v>17</v>
      </c>
      <c r="C13" s="43">
        <v>1.95583</v>
      </c>
      <c r="D13" s="43">
        <f t="shared" si="12"/>
        <v>1.95583</v>
      </c>
      <c r="E13" s="215" t="str">
        <f t="shared" si="0"/>
        <v xml:space="preserve"> </v>
      </c>
      <c r="F13" s="43" t="str">
        <f t="shared" si="1"/>
        <v xml:space="preserve"> </v>
      </c>
      <c r="G13" s="212" t="str">
        <f>IF(G$6&gt;MONTHS," ",HLOOKUP(CONCATENATE(" ",$B13),AprRates,2,FALSE))</f>
        <v xml:space="preserve"> </v>
      </c>
      <c r="H13" s="212" t="str">
        <f t="shared" si="3"/>
        <v xml:space="preserve"> </v>
      </c>
      <c r="I13" s="43" t="str">
        <f t="shared" si="4"/>
        <v xml:space="preserve"> </v>
      </c>
      <c r="J13" s="212" t="str">
        <f t="shared" si="5"/>
        <v xml:space="preserve"> </v>
      </c>
      <c r="K13" s="212" t="str">
        <f t="shared" si="6"/>
        <v xml:space="preserve"> </v>
      </c>
      <c r="L13" s="43" t="str">
        <f t="shared" si="7"/>
        <v xml:space="preserve"> </v>
      </c>
      <c r="M13" s="43" t="str">
        <f t="shared" si="8"/>
        <v xml:space="preserve"> </v>
      </c>
      <c r="N13" s="212" t="str">
        <f t="shared" si="9"/>
        <v xml:space="preserve"> </v>
      </c>
      <c r="O13" s="212" t="str">
        <f t="shared" si="10"/>
        <v xml:space="preserve"> </v>
      </c>
      <c r="P13" s="44">
        <f t="shared" si="11"/>
        <v>1.95583</v>
      </c>
      <c r="Q13" s="43">
        <f t="shared" si="13"/>
        <v>1.95583</v>
      </c>
      <c r="R13" s="2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15" x14ac:dyDescent="0.4">
      <c r="A14" s="143" t="s">
        <v>18</v>
      </c>
      <c r="B14" s="64" t="s">
        <v>19</v>
      </c>
      <c r="C14" s="43">
        <v>6.5595699999999999</v>
      </c>
      <c r="D14" s="43">
        <f t="shared" si="12"/>
        <v>6.5595699999999999</v>
      </c>
      <c r="E14" s="215" t="str">
        <f t="shared" si="0"/>
        <v xml:space="preserve"> </v>
      </c>
      <c r="F14" s="43" t="str">
        <f t="shared" si="1"/>
        <v xml:space="preserve"> </v>
      </c>
      <c r="G14" s="212" t="str">
        <f t="shared" si="2"/>
        <v xml:space="preserve"> </v>
      </c>
      <c r="H14" s="212" t="str">
        <f t="shared" si="3"/>
        <v xml:space="preserve"> </v>
      </c>
      <c r="I14" s="43" t="str">
        <f t="shared" si="4"/>
        <v xml:space="preserve"> </v>
      </c>
      <c r="J14" s="212" t="str">
        <f t="shared" si="5"/>
        <v xml:space="preserve"> </v>
      </c>
      <c r="K14" s="212" t="str">
        <f t="shared" si="6"/>
        <v xml:space="preserve"> </v>
      </c>
      <c r="L14" s="43" t="str">
        <f t="shared" si="7"/>
        <v xml:space="preserve"> </v>
      </c>
      <c r="M14" s="43" t="str">
        <f t="shared" si="8"/>
        <v xml:space="preserve"> </v>
      </c>
      <c r="N14" s="212" t="str">
        <f t="shared" si="9"/>
        <v xml:space="preserve"> </v>
      </c>
      <c r="O14" s="212" t="str">
        <f t="shared" si="10"/>
        <v xml:space="preserve"> </v>
      </c>
      <c r="P14" s="43">
        <f t="shared" si="11"/>
        <v>6.5595699999999999</v>
      </c>
      <c r="Q14" s="43">
        <f t="shared" si="13"/>
        <v>6.5595699999999999</v>
      </c>
      <c r="R14" s="2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15" x14ac:dyDescent="0.4">
      <c r="A15" s="143" t="s">
        <v>20</v>
      </c>
      <c r="B15" s="64" t="s">
        <v>21</v>
      </c>
      <c r="C15" s="45">
        <v>161.19</v>
      </c>
      <c r="D15" s="45">
        <f t="shared" si="12"/>
        <v>156.57</v>
      </c>
      <c r="E15" s="216" t="str">
        <f t="shared" si="0"/>
        <v xml:space="preserve"> </v>
      </c>
      <c r="F15" s="45" t="str">
        <f t="shared" si="1"/>
        <v xml:space="preserve"> </v>
      </c>
      <c r="G15" s="213" t="str">
        <f t="shared" si="2"/>
        <v xml:space="preserve"> </v>
      </c>
      <c r="H15" s="213" t="str">
        <f t="shared" si="3"/>
        <v xml:space="preserve"> </v>
      </c>
      <c r="I15" s="45" t="str">
        <f t="shared" si="4"/>
        <v xml:space="preserve"> </v>
      </c>
      <c r="J15" s="213" t="str">
        <f t="shared" si="5"/>
        <v xml:space="preserve"> </v>
      </c>
      <c r="K15" s="213" t="str">
        <f t="shared" si="6"/>
        <v xml:space="preserve"> </v>
      </c>
      <c r="L15" s="45" t="str">
        <f t="shared" si="7"/>
        <v xml:space="preserve"> </v>
      </c>
      <c r="M15" s="45" t="str">
        <f t="shared" si="8"/>
        <v xml:space="preserve"> </v>
      </c>
      <c r="N15" s="213" t="str">
        <f t="shared" si="9"/>
        <v xml:space="preserve"> </v>
      </c>
      <c r="O15" s="212" t="str">
        <f t="shared" si="10"/>
        <v xml:space="preserve"> </v>
      </c>
      <c r="P15" s="45">
        <f t="shared" si="11"/>
        <v>156.57</v>
      </c>
      <c r="Q15" s="45">
        <f t="shared" si="13"/>
        <v>156.57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15" x14ac:dyDescent="0.4">
      <c r="A16" s="143" t="s">
        <v>22</v>
      </c>
      <c r="B16" s="64" t="s">
        <v>23</v>
      </c>
      <c r="C16" s="45">
        <v>166.386</v>
      </c>
      <c r="D16" s="45">
        <f t="shared" si="12"/>
        <v>166.386</v>
      </c>
      <c r="E16" s="217" t="str">
        <f t="shared" si="0"/>
        <v xml:space="preserve"> </v>
      </c>
      <c r="F16" s="45" t="str">
        <f t="shared" si="1"/>
        <v xml:space="preserve"> </v>
      </c>
      <c r="G16" s="213" t="str">
        <f t="shared" si="2"/>
        <v xml:space="preserve"> </v>
      </c>
      <c r="H16" s="213" t="str">
        <f t="shared" si="3"/>
        <v xml:space="preserve"> </v>
      </c>
      <c r="I16" s="45" t="str">
        <f t="shared" si="4"/>
        <v xml:space="preserve"> </v>
      </c>
      <c r="J16" s="213" t="str">
        <f t="shared" si="5"/>
        <v xml:space="preserve"> </v>
      </c>
      <c r="K16" s="213" t="str">
        <f t="shared" si="6"/>
        <v xml:space="preserve"> </v>
      </c>
      <c r="L16" s="45" t="str">
        <f t="shared" si="7"/>
        <v xml:space="preserve"> </v>
      </c>
      <c r="M16" s="45" t="str">
        <f t="shared" si="8"/>
        <v xml:space="preserve"> </v>
      </c>
      <c r="N16" s="213" t="str">
        <f t="shared" si="9"/>
        <v xml:space="preserve"> </v>
      </c>
      <c r="O16" s="212" t="str">
        <f t="shared" si="10"/>
        <v xml:space="preserve"> </v>
      </c>
      <c r="P16" s="45">
        <f t="shared" si="11"/>
        <v>166.386</v>
      </c>
      <c r="Q16" s="45">
        <f t="shared" si="13"/>
        <v>166.386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15" x14ac:dyDescent="0.4">
      <c r="A17" s="143" t="s">
        <v>24</v>
      </c>
      <c r="B17" s="64" t="s">
        <v>25</v>
      </c>
      <c r="C17" s="46">
        <v>1936.27</v>
      </c>
      <c r="D17" s="46">
        <f t="shared" si="12"/>
        <v>1936.27</v>
      </c>
      <c r="E17" s="20" t="str">
        <f t="shared" si="0"/>
        <v xml:space="preserve"> </v>
      </c>
      <c r="F17" s="46" t="str">
        <f t="shared" si="1"/>
        <v xml:space="preserve"> </v>
      </c>
      <c r="G17" s="227" t="str">
        <f t="shared" si="2"/>
        <v xml:space="preserve"> </v>
      </c>
      <c r="H17" s="227" t="str">
        <f t="shared" si="3"/>
        <v xml:space="preserve"> </v>
      </c>
      <c r="I17" s="46" t="str">
        <f t="shared" si="4"/>
        <v xml:space="preserve"> </v>
      </c>
      <c r="J17" s="213" t="str">
        <f t="shared" si="5"/>
        <v xml:space="preserve"> </v>
      </c>
      <c r="K17" s="213" t="str">
        <f t="shared" si="6"/>
        <v xml:space="preserve"> </v>
      </c>
      <c r="L17" s="45" t="str">
        <f t="shared" si="7"/>
        <v xml:space="preserve"> </v>
      </c>
      <c r="M17" s="45" t="str">
        <f t="shared" si="8"/>
        <v xml:space="preserve"> </v>
      </c>
      <c r="N17" s="213" t="str">
        <f t="shared" si="9"/>
        <v xml:space="preserve"> </v>
      </c>
      <c r="O17" s="212" t="str">
        <f t="shared" si="10"/>
        <v xml:space="preserve"> </v>
      </c>
      <c r="P17" s="46">
        <f t="shared" si="11"/>
        <v>1936.27</v>
      </c>
      <c r="Q17" s="46">
        <f t="shared" si="13"/>
        <v>1936.27</v>
      </c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15" x14ac:dyDescent="0.4">
      <c r="A18" s="143" t="s">
        <v>26</v>
      </c>
      <c r="B18" s="64" t="s">
        <v>27</v>
      </c>
      <c r="C18" s="47">
        <v>40.3399</v>
      </c>
      <c r="D18" s="47">
        <f t="shared" si="12"/>
        <v>40.3399</v>
      </c>
      <c r="E18" s="215" t="str">
        <f t="shared" si="0"/>
        <v xml:space="preserve"> </v>
      </c>
      <c r="F18" s="47" t="str">
        <f t="shared" si="1"/>
        <v xml:space="preserve"> </v>
      </c>
      <c r="G18" s="228" t="str">
        <f t="shared" si="2"/>
        <v xml:space="preserve"> </v>
      </c>
      <c r="H18" s="228" t="str">
        <f t="shared" si="3"/>
        <v xml:space="preserve"> </v>
      </c>
      <c r="I18" s="47" t="str">
        <f t="shared" si="4"/>
        <v xml:space="preserve"> </v>
      </c>
      <c r="J18" s="212" t="str">
        <f t="shared" si="5"/>
        <v xml:space="preserve"> </v>
      </c>
      <c r="K18" s="212" t="str">
        <f t="shared" si="6"/>
        <v xml:space="preserve"> </v>
      </c>
      <c r="L18" s="43" t="str">
        <f t="shared" si="7"/>
        <v xml:space="preserve"> </v>
      </c>
      <c r="M18" s="43" t="str">
        <f t="shared" si="8"/>
        <v xml:space="preserve"> </v>
      </c>
      <c r="N18" s="212" t="str">
        <f t="shared" si="9"/>
        <v xml:space="preserve"> </v>
      </c>
      <c r="O18" s="212" t="str">
        <f t="shared" si="10"/>
        <v xml:space="preserve"> </v>
      </c>
      <c r="P18" s="47">
        <f t="shared" si="11"/>
        <v>40.3399</v>
      </c>
      <c r="Q18" s="47">
        <f t="shared" si="13"/>
        <v>40.3399</v>
      </c>
      <c r="R18" s="2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15" x14ac:dyDescent="0.4">
      <c r="A19" s="143" t="s">
        <v>28</v>
      </c>
      <c r="B19" s="64" t="s">
        <v>29</v>
      </c>
      <c r="C19" s="43">
        <v>7.4547999999999996</v>
      </c>
      <c r="D19" s="43">
        <f t="shared" si="12"/>
        <v>7.4545000000000003</v>
      </c>
      <c r="E19" s="215" t="str">
        <f t="shared" si="0"/>
        <v xml:space="preserve"> </v>
      </c>
      <c r="F19" s="43" t="str">
        <f t="shared" si="1"/>
        <v xml:space="preserve"> </v>
      </c>
      <c r="G19" s="212" t="str">
        <f t="shared" si="2"/>
        <v xml:space="preserve"> </v>
      </c>
      <c r="H19" s="212" t="str">
        <f t="shared" si="3"/>
        <v xml:space="preserve"> </v>
      </c>
      <c r="I19" s="43" t="str">
        <f t="shared" si="4"/>
        <v xml:space="preserve"> </v>
      </c>
      <c r="J19" s="212" t="str">
        <f t="shared" si="5"/>
        <v xml:space="preserve"> </v>
      </c>
      <c r="K19" s="212" t="str">
        <f t="shared" si="6"/>
        <v xml:space="preserve"> </v>
      </c>
      <c r="L19" s="43" t="str">
        <f t="shared" si="7"/>
        <v xml:space="preserve"> </v>
      </c>
      <c r="M19" s="43" t="str">
        <f t="shared" si="8"/>
        <v xml:space="preserve"> </v>
      </c>
      <c r="N19" s="212" t="str">
        <f t="shared" si="9"/>
        <v xml:space="preserve"> </v>
      </c>
      <c r="O19" s="212" t="str">
        <f t="shared" si="10"/>
        <v xml:space="preserve"> </v>
      </c>
      <c r="P19" s="43">
        <f t="shared" si="11"/>
        <v>7.4545000000000003</v>
      </c>
      <c r="Q19" s="43">
        <f t="shared" si="13"/>
        <v>7.4545000000000003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15" x14ac:dyDescent="0.4">
      <c r="A20" s="144" t="s">
        <v>30</v>
      </c>
      <c r="B20" s="64" t="s">
        <v>31</v>
      </c>
      <c r="C20" s="43">
        <v>1.6541999999999999</v>
      </c>
      <c r="D20" s="43">
        <f t="shared" si="12"/>
        <v>1.6246</v>
      </c>
      <c r="E20" s="215" t="str">
        <f t="shared" si="0"/>
        <v xml:space="preserve"> </v>
      </c>
      <c r="F20" s="43" t="str">
        <f t="shared" si="1"/>
        <v xml:space="preserve"> </v>
      </c>
      <c r="G20" s="212" t="str">
        <f t="shared" si="2"/>
        <v xml:space="preserve"> </v>
      </c>
      <c r="H20" s="212" t="str">
        <f t="shared" si="3"/>
        <v xml:space="preserve"> </v>
      </c>
      <c r="I20" s="43" t="str">
        <f t="shared" si="4"/>
        <v xml:space="preserve"> </v>
      </c>
      <c r="J20" s="212" t="str">
        <f t="shared" si="5"/>
        <v xml:space="preserve"> </v>
      </c>
      <c r="K20" s="212" t="str">
        <f t="shared" si="6"/>
        <v xml:space="preserve"> </v>
      </c>
      <c r="L20" s="43" t="str">
        <f t="shared" si="7"/>
        <v xml:space="preserve"> </v>
      </c>
      <c r="M20" s="43" t="str">
        <f t="shared" si="8"/>
        <v xml:space="preserve"> </v>
      </c>
      <c r="N20" s="212" t="str">
        <f t="shared" si="9"/>
        <v xml:space="preserve"> </v>
      </c>
      <c r="O20" s="212" t="str">
        <f t="shared" si="10"/>
        <v xml:space="preserve"> </v>
      </c>
      <c r="P20" s="43">
        <f t="shared" si="11"/>
        <v>1.6246</v>
      </c>
      <c r="Q20" s="43">
        <f t="shared" si="13"/>
        <v>1.6246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15" x14ac:dyDescent="0.4">
      <c r="A21" s="143" t="s">
        <v>32</v>
      </c>
      <c r="B21" s="64" t="s">
        <v>33</v>
      </c>
      <c r="C21" s="43">
        <v>1.4870000000000001</v>
      </c>
      <c r="D21" s="43">
        <f t="shared" si="12"/>
        <v>1.4698</v>
      </c>
      <c r="E21" s="215" t="str">
        <f t="shared" si="0"/>
        <v xml:space="preserve"> </v>
      </c>
      <c r="F21" s="43" t="str">
        <f t="shared" si="1"/>
        <v xml:space="preserve"> </v>
      </c>
      <c r="G21" s="212" t="str">
        <f t="shared" si="2"/>
        <v xml:space="preserve"> </v>
      </c>
      <c r="H21" s="212" t="str">
        <f t="shared" si="3"/>
        <v xml:space="preserve"> </v>
      </c>
      <c r="I21" s="43" t="str">
        <f t="shared" si="4"/>
        <v xml:space="preserve"> </v>
      </c>
      <c r="J21" s="212" t="str">
        <f t="shared" si="5"/>
        <v xml:space="preserve"> </v>
      </c>
      <c r="K21" s="212" t="str">
        <f t="shared" si="6"/>
        <v xml:space="preserve"> </v>
      </c>
      <c r="L21" s="43" t="str">
        <f t="shared" si="7"/>
        <v xml:space="preserve"> </v>
      </c>
      <c r="M21" s="43" t="str">
        <f t="shared" si="8"/>
        <v xml:space="preserve"> </v>
      </c>
      <c r="N21" s="212" t="str">
        <f t="shared" si="9"/>
        <v xml:space="preserve"> </v>
      </c>
      <c r="O21" s="212" t="str">
        <f t="shared" si="10"/>
        <v xml:space="preserve"> </v>
      </c>
      <c r="P21" s="43">
        <f t="shared" si="11"/>
        <v>1.4698</v>
      </c>
      <c r="Q21" s="43">
        <f t="shared" si="13"/>
        <v>1.4698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15" x14ac:dyDescent="0.4">
      <c r="A22" s="143" t="s">
        <v>34</v>
      </c>
      <c r="B22" s="64" t="s">
        <v>35</v>
      </c>
      <c r="C22" s="43">
        <v>0.95620000000000005</v>
      </c>
      <c r="D22" s="43">
        <f t="shared" si="12"/>
        <v>0.93020000000000003</v>
      </c>
      <c r="E22" s="215" t="str">
        <f t="shared" si="0"/>
        <v xml:space="preserve"> </v>
      </c>
      <c r="F22" s="43" t="str">
        <f t="shared" si="1"/>
        <v xml:space="preserve"> </v>
      </c>
      <c r="G22" s="212" t="str">
        <f t="shared" si="2"/>
        <v xml:space="preserve"> </v>
      </c>
      <c r="H22" s="212" t="str">
        <f t="shared" si="3"/>
        <v xml:space="preserve"> </v>
      </c>
      <c r="I22" s="43" t="str">
        <f t="shared" si="4"/>
        <v xml:space="preserve"> </v>
      </c>
      <c r="J22" s="212" t="str">
        <f t="shared" si="5"/>
        <v xml:space="preserve"> </v>
      </c>
      <c r="K22" s="212" t="str">
        <f t="shared" si="6"/>
        <v xml:space="preserve"> </v>
      </c>
      <c r="L22" s="43" t="str">
        <f t="shared" si="7"/>
        <v xml:space="preserve"> </v>
      </c>
      <c r="M22" s="43" t="str">
        <f t="shared" si="8"/>
        <v xml:space="preserve"> </v>
      </c>
      <c r="N22" s="212" t="str">
        <f t="shared" si="9"/>
        <v xml:space="preserve"> </v>
      </c>
      <c r="O22" s="212" t="str">
        <f t="shared" si="10"/>
        <v xml:space="preserve"> </v>
      </c>
      <c r="P22" s="43">
        <f t="shared" si="11"/>
        <v>0.93020000000000003</v>
      </c>
      <c r="Q22" s="43">
        <f t="shared" si="13"/>
        <v>0.93020000000000003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15" x14ac:dyDescent="0.4">
      <c r="A23" s="143" t="s">
        <v>36</v>
      </c>
      <c r="B23" s="64" t="s">
        <v>37</v>
      </c>
      <c r="C23" s="43">
        <v>11.4308</v>
      </c>
      <c r="D23" s="43">
        <f t="shared" si="12"/>
        <v>11.0382</v>
      </c>
      <c r="E23" s="215" t="str">
        <f t="shared" si="0"/>
        <v xml:space="preserve"> </v>
      </c>
      <c r="F23" s="43" t="str">
        <f t="shared" si="1"/>
        <v xml:space="preserve"> </v>
      </c>
      <c r="G23" s="212" t="str">
        <f t="shared" si="2"/>
        <v xml:space="preserve"> </v>
      </c>
      <c r="H23" s="212" t="str">
        <f t="shared" si="3"/>
        <v xml:space="preserve"> </v>
      </c>
      <c r="I23" s="43" t="str">
        <f t="shared" si="4"/>
        <v xml:space="preserve"> </v>
      </c>
      <c r="J23" s="212" t="str">
        <f t="shared" si="5"/>
        <v xml:space="preserve"> </v>
      </c>
      <c r="K23" s="212" t="str">
        <f t="shared" si="6"/>
        <v xml:space="preserve"> </v>
      </c>
      <c r="L23" s="43" t="str">
        <f t="shared" si="7"/>
        <v xml:space="preserve"> </v>
      </c>
      <c r="M23" s="43" t="str">
        <f t="shared" si="8"/>
        <v xml:space="preserve"> </v>
      </c>
      <c r="N23" s="212" t="str">
        <f t="shared" si="9"/>
        <v xml:space="preserve"> </v>
      </c>
      <c r="O23" s="212" t="str">
        <f t="shared" si="10"/>
        <v xml:space="preserve"> </v>
      </c>
      <c r="P23" s="43">
        <f t="shared" si="11"/>
        <v>11.0382</v>
      </c>
      <c r="Q23" s="43">
        <f t="shared" si="13"/>
        <v>11.0382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15" x14ac:dyDescent="0.4">
      <c r="A24" s="143" t="s">
        <v>38</v>
      </c>
      <c r="B24" s="64" t="s">
        <v>39</v>
      </c>
      <c r="C24" s="43">
        <v>11.72</v>
      </c>
      <c r="D24" s="43">
        <f t="shared" si="12"/>
        <v>11.262499999999999</v>
      </c>
      <c r="E24" s="215" t="str">
        <f t="shared" si="0"/>
        <v xml:space="preserve"> </v>
      </c>
      <c r="F24" s="43" t="str">
        <f t="shared" si="1"/>
        <v xml:space="preserve"> </v>
      </c>
      <c r="G24" s="212" t="str">
        <f t="shared" si="2"/>
        <v xml:space="preserve"> </v>
      </c>
      <c r="H24" s="212" t="str">
        <f t="shared" si="3"/>
        <v xml:space="preserve"> </v>
      </c>
      <c r="I24" s="43" t="str">
        <f t="shared" si="4"/>
        <v xml:space="preserve"> </v>
      </c>
      <c r="J24" s="212" t="str">
        <f t="shared" si="5"/>
        <v xml:space="preserve"> </v>
      </c>
      <c r="K24" s="212" t="str">
        <f t="shared" si="6"/>
        <v xml:space="preserve"> </v>
      </c>
      <c r="L24" s="43" t="str">
        <f t="shared" si="7"/>
        <v xml:space="preserve"> </v>
      </c>
      <c r="M24" s="43" t="str">
        <f t="shared" si="8"/>
        <v xml:space="preserve"> </v>
      </c>
      <c r="N24" s="212" t="str">
        <f t="shared" si="9"/>
        <v xml:space="preserve"> </v>
      </c>
      <c r="O24" s="212" t="str">
        <f t="shared" si="10"/>
        <v xml:space="preserve"> </v>
      </c>
      <c r="P24" s="43">
        <f t="shared" si="11"/>
        <v>11.262499999999999</v>
      </c>
      <c r="Q24" s="43">
        <f t="shared" si="13"/>
        <v>11.262499999999999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15" x14ac:dyDescent="0.4">
      <c r="A25" s="143" t="s">
        <v>40</v>
      </c>
      <c r="B25" s="64" t="s">
        <v>41</v>
      </c>
      <c r="C25" s="39">
        <v>0.78756400000000004</v>
      </c>
      <c r="D25" s="39">
        <f t="shared" si="12"/>
        <v>0.78756400000000004</v>
      </c>
      <c r="E25" s="218" t="str">
        <f t="shared" si="0"/>
        <v xml:space="preserve"> </v>
      </c>
      <c r="F25" s="39" t="str">
        <f t="shared" si="1"/>
        <v xml:space="preserve"> </v>
      </c>
      <c r="G25" s="229" t="str">
        <f t="shared" si="2"/>
        <v xml:space="preserve"> </v>
      </c>
      <c r="H25" s="229" t="str">
        <f t="shared" si="3"/>
        <v xml:space="preserve"> </v>
      </c>
      <c r="I25" s="39" t="str">
        <f t="shared" si="4"/>
        <v xml:space="preserve"> </v>
      </c>
      <c r="J25" s="212" t="str">
        <f t="shared" si="5"/>
        <v xml:space="preserve"> </v>
      </c>
      <c r="K25" s="212" t="str">
        <f t="shared" si="6"/>
        <v xml:space="preserve"> </v>
      </c>
      <c r="L25" s="43" t="str">
        <f t="shared" si="7"/>
        <v xml:space="preserve"> </v>
      </c>
      <c r="M25" s="43" t="str">
        <f t="shared" si="8"/>
        <v xml:space="preserve"> </v>
      </c>
      <c r="N25" s="212" t="str">
        <f t="shared" si="9"/>
        <v xml:space="preserve"> </v>
      </c>
      <c r="O25" s="212" t="str">
        <f t="shared" si="10"/>
        <v xml:space="preserve"> </v>
      </c>
      <c r="P25" s="39">
        <f t="shared" si="11"/>
        <v>0.78756400000000004</v>
      </c>
      <c r="Q25" s="43">
        <f t="shared" si="13"/>
        <v>0.78756400000000004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15" x14ac:dyDescent="0.4">
      <c r="A26" s="143" t="s">
        <v>42</v>
      </c>
      <c r="B26" s="64" t="s">
        <v>43</v>
      </c>
      <c r="C26" s="43">
        <v>5.9457300000000002</v>
      </c>
      <c r="D26" s="43">
        <f t="shared" si="12"/>
        <v>5.9457300000000002</v>
      </c>
      <c r="E26" s="215" t="str">
        <f t="shared" si="0"/>
        <v xml:space="preserve"> </v>
      </c>
      <c r="F26" s="43" t="str">
        <f t="shared" si="1"/>
        <v xml:space="preserve"> </v>
      </c>
      <c r="G26" s="212" t="str">
        <f t="shared" si="2"/>
        <v xml:space="preserve"> </v>
      </c>
      <c r="H26" s="212" t="str">
        <f t="shared" si="3"/>
        <v xml:space="preserve"> </v>
      </c>
      <c r="I26" s="43" t="str">
        <f t="shared" si="4"/>
        <v xml:space="preserve"> </v>
      </c>
      <c r="J26" s="212" t="str">
        <f t="shared" si="5"/>
        <v xml:space="preserve"> </v>
      </c>
      <c r="K26" s="212" t="str">
        <f t="shared" si="6"/>
        <v xml:space="preserve"> </v>
      </c>
      <c r="L26" s="43" t="str">
        <f t="shared" si="7"/>
        <v xml:space="preserve"> </v>
      </c>
      <c r="M26" s="43" t="str">
        <f t="shared" si="8"/>
        <v xml:space="preserve"> </v>
      </c>
      <c r="N26" s="212" t="str">
        <f t="shared" si="9"/>
        <v xml:space="preserve"> </v>
      </c>
      <c r="O26" s="212" t="str">
        <f t="shared" si="10"/>
        <v xml:space="preserve"> </v>
      </c>
      <c r="P26" s="43">
        <f>SUM(D26:O26)/$R$1</f>
        <v>5.9457300000000002</v>
      </c>
      <c r="Q26" s="43">
        <f t="shared" si="13"/>
        <v>5.9457300000000002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15" x14ac:dyDescent="0.4">
      <c r="A27" s="144" t="s">
        <v>44</v>
      </c>
      <c r="B27" s="64" t="s">
        <v>45</v>
      </c>
      <c r="C27" s="43">
        <v>20.5703</v>
      </c>
      <c r="D27" s="43">
        <f t="shared" si="12"/>
        <v>20.600300000000001</v>
      </c>
      <c r="E27" s="215" t="str">
        <f t="shared" si="0"/>
        <v xml:space="preserve"> </v>
      </c>
      <c r="F27" s="43" t="str">
        <f t="shared" si="1"/>
        <v xml:space="preserve"> </v>
      </c>
      <c r="G27" s="212" t="str">
        <f t="shared" si="2"/>
        <v xml:space="preserve"> </v>
      </c>
      <c r="H27" s="212" t="str">
        <f t="shared" si="3"/>
        <v xml:space="preserve"> </v>
      </c>
      <c r="I27" s="43" t="str">
        <f t="shared" si="4"/>
        <v xml:space="preserve"> </v>
      </c>
      <c r="J27" s="212" t="str">
        <f t="shared" si="5"/>
        <v xml:space="preserve"> </v>
      </c>
      <c r="K27" s="212" t="str">
        <f t="shared" si="6"/>
        <v xml:space="preserve"> </v>
      </c>
      <c r="L27" s="43" t="str">
        <f t="shared" si="7"/>
        <v xml:space="preserve"> </v>
      </c>
      <c r="M27" s="43" t="str">
        <f t="shared" si="8"/>
        <v xml:space="preserve"> </v>
      </c>
      <c r="N27" s="212" t="str">
        <f t="shared" si="9"/>
        <v xml:space="preserve"> </v>
      </c>
      <c r="O27" s="212" t="str">
        <f t="shared" si="10"/>
        <v xml:space="preserve"> </v>
      </c>
      <c r="P27" s="43">
        <f t="shared" si="11"/>
        <v>20.600300000000001</v>
      </c>
      <c r="Q27" s="43">
        <f t="shared" si="13"/>
        <v>20.600300000000001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15" x14ac:dyDescent="0.4">
      <c r="A28" s="8" t="s">
        <v>46</v>
      </c>
      <c r="B28" s="64" t="s">
        <v>63</v>
      </c>
      <c r="C28" s="47">
        <v>13.7606</v>
      </c>
      <c r="D28" s="47">
        <f t="shared" si="12"/>
        <v>13.7606</v>
      </c>
      <c r="E28" s="216" t="str">
        <f t="shared" si="0"/>
        <v xml:space="preserve"> </v>
      </c>
      <c r="F28" s="47" t="str">
        <f t="shared" si="1"/>
        <v xml:space="preserve"> </v>
      </c>
      <c r="G28" s="228" t="str">
        <f t="shared" si="2"/>
        <v xml:space="preserve"> </v>
      </c>
      <c r="H28" s="228" t="str">
        <f t="shared" si="3"/>
        <v xml:space="preserve"> </v>
      </c>
      <c r="I28" s="47" t="str">
        <f t="shared" si="4"/>
        <v xml:space="preserve"> </v>
      </c>
      <c r="J28" s="212" t="str">
        <f t="shared" si="5"/>
        <v xml:space="preserve"> </v>
      </c>
      <c r="K28" s="212" t="str">
        <f t="shared" si="6"/>
        <v xml:space="preserve"> </v>
      </c>
      <c r="L28" s="43" t="str">
        <f t="shared" si="7"/>
        <v xml:space="preserve"> </v>
      </c>
      <c r="M28" s="43" t="str">
        <f t="shared" si="8"/>
        <v xml:space="preserve"> </v>
      </c>
      <c r="N28" s="212" t="str">
        <f t="shared" si="9"/>
        <v xml:space="preserve"> </v>
      </c>
      <c r="O28" s="212" t="str">
        <f t="shared" si="10"/>
        <v xml:space="preserve"> </v>
      </c>
      <c r="P28" s="47">
        <f t="shared" si="11"/>
        <v>13.7606</v>
      </c>
      <c r="Q28" s="47">
        <f t="shared" si="13"/>
        <v>13.7606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15" x14ac:dyDescent="0.4">
      <c r="A29" s="145" t="s">
        <v>47</v>
      </c>
      <c r="B29" s="32" t="s">
        <v>48</v>
      </c>
      <c r="C29" s="48">
        <v>5.3983999999999996</v>
      </c>
      <c r="D29" s="48">
        <f t="shared" si="12"/>
        <v>5.3738999999999999</v>
      </c>
      <c r="E29" s="219" t="str">
        <f t="shared" si="0"/>
        <v xml:space="preserve"> </v>
      </c>
      <c r="F29" s="48" t="str">
        <f t="shared" si="1"/>
        <v xml:space="preserve"> </v>
      </c>
      <c r="G29" s="230" t="str">
        <f t="shared" si="2"/>
        <v xml:space="preserve"> </v>
      </c>
      <c r="H29" s="230" t="str">
        <f t="shared" si="3"/>
        <v xml:space="preserve"> </v>
      </c>
      <c r="I29" s="48" t="str">
        <f t="shared" si="4"/>
        <v xml:space="preserve"> </v>
      </c>
      <c r="J29" s="212" t="str">
        <f t="shared" si="5"/>
        <v xml:space="preserve"> </v>
      </c>
      <c r="K29" s="212" t="str">
        <f t="shared" si="6"/>
        <v xml:space="preserve"> </v>
      </c>
      <c r="L29" s="43" t="str">
        <f t="shared" si="7"/>
        <v xml:space="preserve"> </v>
      </c>
      <c r="M29" s="43" t="str">
        <f t="shared" si="8"/>
        <v xml:space="preserve"> </v>
      </c>
      <c r="N29" s="212" t="str">
        <f t="shared" si="9"/>
        <v xml:space="preserve"> </v>
      </c>
      <c r="O29" s="212" t="str">
        <f t="shared" si="10"/>
        <v xml:space="preserve"> </v>
      </c>
      <c r="P29" s="48">
        <f t="shared" ref="P29:P48" si="14">SUM(D29:O29)/$R$1</f>
        <v>5.3738999999999999</v>
      </c>
      <c r="Q29" s="43">
        <f t="shared" si="13"/>
        <v>5.3738999999999999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15" x14ac:dyDescent="0.4">
      <c r="A30" s="145" t="s">
        <v>49</v>
      </c>
      <c r="B30" s="32" t="s">
        <v>76</v>
      </c>
      <c r="C30" s="62">
        <v>19.023499999999999</v>
      </c>
      <c r="D30" s="62">
        <f t="shared" si="12"/>
        <v>18.776700000000002</v>
      </c>
      <c r="E30" s="219" t="str">
        <f t="shared" si="0"/>
        <v xml:space="preserve"> </v>
      </c>
      <c r="F30" s="62" t="str">
        <f t="shared" si="1"/>
        <v xml:space="preserve"> </v>
      </c>
      <c r="G30" s="231" t="str">
        <f t="shared" si="2"/>
        <v xml:space="preserve"> </v>
      </c>
      <c r="H30" s="231" t="str">
        <f t="shared" si="3"/>
        <v xml:space="preserve"> </v>
      </c>
      <c r="I30" s="62" t="str">
        <f t="shared" si="4"/>
        <v xml:space="preserve"> </v>
      </c>
      <c r="J30" s="212" t="str">
        <f t="shared" si="5"/>
        <v xml:space="preserve"> </v>
      </c>
      <c r="K30" s="212" t="str">
        <f t="shared" si="6"/>
        <v xml:space="preserve"> </v>
      </c>
      <c r="L30" s="43" t="str">
        <f t="shared" si="7"/>
        <v xml:space="preserve"> </v>
      </c>
      <c r="M30" s="43" t="str">
        <f t="shared" si="8"/>
        <v xml:space="preserve"> </v>
      </c>
      <c r="N30" s="212" t="str">
        <f t="shared" si="9"/>
        <v xml:space="preserve"> </v>
      </c>
      <c r="O30" s="212" t="str">
        <f t="shared" si="10"/>
        <v xml:space="preserve"> </v>
      </c>
      <c r="P30" s="62">
        <f t="shared" si="14"/>
        <v>18.776700000000002</v>
      </c>
      <c r="Q30" s="47">
        <f t="shared" si="13"/>
        <v>18.776700000000002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15" x14ac:dyDescent="0.4">
      <c r="A31" s="146" t="s">
        <v>50</v>
      </c>
      <c r="B31" s="32" t="s">
        <v>51</v>
      </c>
      <c r="C31" s="48">
        <v>8.5383999999999993</v>
      </c>
      <c r="D31" s="48">
        <f t="shared" si="12"/>
        <v>8.6875999999999998</v>
      </c>
      <c r="E31" s="219" t="str">
        <f t="shared" si="0"/>
        <v xml:space="preserve"> </v>
      </c>
      <c r="F31" s="48" t="str">
        <f t="shared" si="1"/>
        <v xml:space="preserve"> </v>
      </c>
      <c r="G31" s="230" t="str">
        <f t="shared" si="2"/>
        <v xml:space="preserve"> </v>
      </c>
      <c r="H31" s="230" t="str">
        <f t="shared" si="3"/>
        <v xml:space="preserve"> </v>
      </c>
      <c r="I31" s="48" t="str">
        <f t="shared" si="4"/>
        <v xml:space="preserve"> </v>
      </c>
      <c r="J31" s="212" t="str">
        <f t="shared" si="5"/>
        <v xml:space="preserve"> </v>
      </c>
      <c r="K31" s="212" t="str">
        <f t="shared" si="6"/>
        <v xml:space="preserve"> </v>
      </c>
      <c r="L31" s="43" t="str">
        <f t="shared" si="7"/>
        <v xml:space="preserve"> </v>
      </c>
      <c r="M31" s="43" t="str">
        <f t="shared" si="8"/>
        <v xml:space="preserve"> </v>
      </c>
      <c r="N31" s="212" t="str">
        <f t="shared" si="9"/>
        <v xml:space="preserve"> </v>
      </c>
      <c r="O31" s="212" t="str">
        <f t="shared" si="10"/>
        <v xml:space="preserve"> </v>
      </c>
      <c r="P31" s="48">
        <f t="shared" si="14"/>
        <v>8.6875999999999998</v>
      </c>
      <c r="Q31" s="43">
        <f t="shared" si="13"/>
        <v>8.6875999999999998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15" x14ac:dyDescent="0.4">
      <c r="A32" s="147" t="s">
        <v>61</v>
      </c>
      <c r="B32" s="32" t="s">
        <v>62</v>
      </c>
      <c r="C32" s="48">
        <v>1.4601999999999999</v>
      </c>
      <c r="D32" s="48">
        <f t="shared" si="12"/>
        <v>1.4642999999999999</v>
      </c>
      <c r="E32" s="219" t="str">
        <f t="shared" si="0"/>
        <v xml:space="preserve"> </v>
      </c>
      <c r="F32" s="48" t="str">
        <f t="shared" si="1"/>
        <v xml:space="preserve"> </v>
      </c>
      <c r="G32" s="230" t="str">
        <f t="shared" si="2"/>
        <v xml:space="preserve"> </v>
      </c>
      <c r="H32" s="230" t="str">
        <f t="shared" si="3"/>
        <v xml:space="preserve"> </v>
      </c>
      <c r="I32" s="48" t="str">
        <f t="shared" si="4"/>
        <v xml:space="preserve"> </v>
      </c>
      <c r="J32" s="212" t="str">
        <f t="shared" si="5"/>
        <v xml:space="preserve"> </v>
      </c>
      <c r="K32" s="212" t="str">
        <f t="shared" si="6"/>
        <v xml:space="preserve"> </v>
      </c>
      <c r="L32" s="43" t="str">
        <f t="shared" si="7"/>
        <v xml:space="preserve"> </v>
      </c>
      <c r="M32" s="43" t="str">
        <f t="shared" si="8"/>
        <v xml:space="preserve"> </v>
      </c>
      <c r="N32" s="212" t="str">
        <f t="shared" si="9"/>
        <v xml:space="preserve"> </v>
      </c>
      <c r="O32" s="212" t="str">
        <f t="shared" si="10"/>
        <v xml:space="preserve"> </v>
      </c>
      <c r="P32" s="48">
        <f t="shared" si="14"/>
        <v>1.4642999999999999</v>
      </c>
      <c r="Q32" s="43">
        <f t="shared" si="13"/>
        <v>1.4642999999999999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9" s="4" customFormat="1" ht="13.15" x14ac:dyDescent="0.4">
      <c r="A33" s="147" t="s">
        <v>77</v>
      </c>
      <c r="B33" s="32" t="s">
        <v>78</v>
      </c>
      <c r="C33" s="48">
        <v>7.8007999999999997</v>
      </c>
      <c r="D33" s="48">
        <f t="shared" si="12"/>
        <v>7.8940999999999999</v>
      </c>
      <c r="E33" s="219" t="str">
        <f t="shared" si="0"/>
        <v xml:space="preserve"> </v>
      </c>
      <c r="F33" s="48" t="str">
        <f t="shared" si="1"/>
        <v xml:space="preserve"> </v>
      </c>
      <c r="G33" s="230" t="str">
        <f t="shared" si="2"/>
        <v xml:space="preserve"> </v>
      </c>
      <c r="H33" s="230" t="str">
        <f t="shared" si="3"/>
        <v xml:space="preserve"> </v>
      </c>
      <c r="I33" s="48" t="str">
        <f t="shared" si="4"/>
        <v xml:space="preserve"> </v>
      </c>
      <c r="J33" s="212" t="str">
        <f t="shared" si="5"/>
        <v xml:space="preserve"> </v>
      </c>
      <c r="K33" s="212" t="str">
        <f t="shared" si="6"/>
        <v xml:space="preserve"> </v>
      </c>
      <c r="L33" s="43" t="str">
        <f t="shared" si="7"/>
        <v xml:space="preserve"> </v>
      </c>
      <c r="M33" s="43" t="str">
        <f t="shared" si="8"/>
        <v xml:space="preserve"> </v>
      </c>
      <c r="N33" s="212" t="str">
        <f t="shared" si="9"/>
        <v xml:space="preserve"> </v>
      </c>
      <c r="O33" s="212" t="str">
        <f t="shared" si="10"/>
        <v xml:space="preserve"> </v>
      </c>
      <c r="P33" s="48">
        <f t="shared" si="14"/>
        <v>7.8940999999999999</v>
      </c>
      <c r="Q33" s="43">
        <f t="shared" si="13"/>
        <v>7.8940999999999999</v>
      </c>
    </row>
    <row r="34" spans="1:19" ht="13.15" x14ac:dyDescent="0.4">
      <c r="A34" s="102" t="s">
        <v>74</v>
      </c>
      <c r="B34" s="65" t="s">
        <v>75</v>
      </c>
      <c r="C34" s="43">
        <v>1.7762</v>
      </c>
      <c r="D34" s="43">
        <f t="shared" si="12"/>
        <v>1.7536</v>
      </c>
      <c r="E34" s="215" t="str">
        <f t="shared" si="0"/>
        <v xml:space="preserve"> </v>
      </c>
      <c r="F34" s="43" t="str">
        <f t="shared" si="1"/>
        <v xml:space="preserve"> </v>
      </c>
      <c r="G34" s="212" t="str">
        <f t="shared" si="2"/>
        <v xml:space="preserve"> </v>
      </c>
      <c r="H34" s="43" t="str">
        <f t="shared" si="3"/>
        <v xml:space="preserve"> </v>
      </c>
      <c r="I34" s="43" t="str">
        <f t="shared" si="4"/>
        <v xml:space="preserve"> </v>
      </c>
      <c r="J34" s="212" t="str">
        <f t="shared" si="5"/>
        <v xml:space="preserve"> </v>
      </c>
      <c r="K34" s="212" t="str">
        <f t="shared" si="6"/>
        <v xml:space="preserve"> </v>
      </c>
      <c r="L34" s="43" t="str">
        <f t="shared" si="7"/>
        <v xml:space="preserve"> </v>
      </c>
      <c r="M34" s="43" t="str">
        <f t="shared" si="8"/>
        <v xml:space="preserve"> </v>
      </c>
      <c r="N34" s="212" t="str">
        <f t="shared" si="9"/>
        <v xml:space="preserve"> </v>
      </c>
      <c r="O34" s="212" t="str">
        <f t="shared" si="10"/>
        <v xml:space="preserve"> </v>
      </c>
      <c r="P34" s="48">
        <f t="shared" si="14"/>
        <v>1.7536</v>
      </c>
      <c r="Q34" s="43">
        <f t="shared" si="13"/>
        <v>1.7536</v>
      </c>
    </row>
    <row r="35" spans="1:19" ht="13.15" x14ac:dyDescent="0.4">
      <c r="A35" s="102" t="s">
        <v>79</v>
      </c>
      <c r="B35" s="103" t="s">
        <v>80</v>
      </c>
      <c r="C35" s="67">
        <v>91.1143</v>
      </c>
      <c r="D35" s="67">
        <f t="shared" si="12"/>
        <v>92.448999999999998</v>
      </c>
      <c r="E35" s="214" t="str">
        <f t="shared" si="0"/>
        <v xml:space="preserve"> </v>
      </c>
      <c r="F35" s="67" t="str">
        <f t="shared" si="1"/>
        <v xml:space="preserve"> </v>
      </c>
      <c r="G35" s="67" t="str">
        <f t="shared" si="2"/>
        <v xml:space="preserve"> </v>
      </c>
      <c r="H35" s="67" t="str">
        <f t="shared" si="3"/>
        <v xml:space="preserve"> </v>
      </c>
      <c r="I35" s="67" t="str">
        <f t="shared" si="4"/>
        <v xml:space="preserve"> </v>
      </c>
      <c r="J35" s="212" t="str">
        <f t="shared" si="5"/>
        <v xml:space="preserve"> </v>
      </c>
      <c r="K35" s="212" t="str">
        <f t="shared" si="6"/>
        <v xml:space="preserve"> </v>
      </c>
      <c r="L35" s="43" t="str">
        <f t="shared" si="7"/>
        <v xml:space="preserve"> </v>
      </c>
      <c r="M35" s="43" t="str">
        <f t="shared" si="8"/>
        <v xml:space="preserve"> </v>
      </c>
      <c r="N35" s="212" t="str">
        <f t="shared" si="9"/>
        <v xml:space="preserve"> </v>
      </c>
      <c r="O35" s="212" t="str">
        <f t="shared" si="10"/>
        <v xml:space="preserve"> </v>
      </c>
      <c r="P35" s="48">
        <f t="shared" si="14"/>
        <v>92.448999999999998</v>
      </c>
      <c r="Q35" s="47">
        <f t="shared" si="13"/>
        <v>92.448999999999998</v>
      </c>
    </row>
    <row r="36" spans="1:19" ht="13.15" x14ac:dyDescent="0.4">
      <c r="A36" s="3" t="s">
        <v>112</v>
      </c>
      <c r="B36" s="104" t="s">
        <v>114</v>
      </c>
      <c r="C36" s="105">
        <v>4.0128899999999996</v>
      </c>
      <c r="D36" s="105">
        <f t="shared" si="12"/>
        <v>4.0812299999999997</v>
      </c>
      <c r="E36" s="220" t="str">
        <f t="shared" si="0"/>
        <v xml:space="preserve"> </v>
      </c>
      <c r="F36" s="105" t="str">
        <f t="shared" si="1"/>
        <v xml:space="preserve"> </v>
      </c>
      <c r="G36" s="105" t="str">
        <f t="shared" si="2"/>
        <v xml:space="preserve"> </v>
      </c>
      <c r="H36" s="105" t="str">
        <f t="shared" si="3"/>
        <v xml:space="preserve"> </v>
      </c>
      <c r="I36" s="105" t="str">
        <f t="shared" si="4"/>
        <v xml:space="preserve"> </v>
      </c>
      <c r="J36" s="212" t="str">
        <f t="shared" si="5"/>
        <v xml:space="preserve"> </v>
      </c>
      <c r="K36" s="212" t="str">
        <f t="shared" si="6"/>
        <v xml:space="preserve"> </v>
      </c>
      <c r="L36" s="43" t="str">
        <f t="shared" si="7"/>
        <v xml:space="preserve"> </v>
      </c>
      <c r="M36" s="43" t="str">
        <f t="shared" si="8"/>
        <v xml:space="preserve"> </v>
      </c>
      <c r="N36" s="212" t="str">
        <f t="shared" si="9"/>
        <v xml:space="preserve"> </v>
      </c>
      <c r="O36" s="212" t="str">
        <f t="shared" si="10"/>
        <v xml:space="preserve"> </v>
      </c>
      <c r="P36" s="48">
        <f t="shared" si="14"/>
        <v>4.0812299999999997</v>
      </c>
      <c r="Q36" s="43">
        <f t="shared" si="13"/>
        <v>4.0812299999999997</v>
      </c>
      <c r="R36" s="102"/>
      <c r="S36" s="102"/>
    </row>
    <row r="37" spans="1:19" ht="13.15" x14ac:dyDescent="0.4">
      <c r="A37" s="3" t="s">
        <v>113</v>
      </c>
      <c r="B37" s="104" t="s">
        <v>115</v>
      </c>
      <c r="C37" s="44">
        <v>0.41084999999999999</v>
      </c>
      <c r="D37" s="44">
        <f t="shared" si="12"/>
        <v>0.41785</v>
      </c>
      <c r="E37" s="214" t="str">
        <f t="shared" si="0"/>
        <v xml:space="preserve"> </v>
      </c>
      <c r="F37" s="44" t="str">
        <f t="shared" si="1"/>
        <v xml:space="preserve"> </v>
      </c>
      <c r="G37" s="44" t="str">
        <f t="shared" si="2"/>
        <v xml:space="preserve"> </v>
      </c>
      <c r="H37" s="44" t="str">
        <f t="shared" si="3"/>
        <v xml:space="preserve"> </v>
      </c>
      <c r="I37" s="44" t="str">
        <f t="shared" si="4"/>
        <v xml:space="preserve"> </v>
      </c>
      <c r="J37" s="212" t="str">
        <f t="shared" si="5"/>
        <v xml:space="preserve"> </v>
      </c>
      <c r="K37" s="212" t="str">
        <f t="shared" si="6"/>
        <v xml:space="preserve"> </v>
      </c>
      <c r="L37" s="43" t="str">
        <f t="shared" si="7"/>
        <v xml:space="preserve"> </v>
      </c>
      <c r="M37" s="43" t="str">
        <f t="shared" si="8"/>
        <v xml:space="preserve"> </v>
      </c>
      <c r="N37" s="212" t="str">
        <f t="shared" si="9"/>
        <v xml:space="preserve"> </v>
      </c>
      <c r="O37" s="212" t="str">
        <f t="shared" si="10"/>
        <v xml:space="preserve"> </v>
      </c>
      <c r="P37" s="48">
        <f t="shared" si="14"/>
        <v>0.41785</v>
      </c>
      <c r="Q37" s="43">
        <f t="shared" si="13"/>
        <v>0.41785</v>
      </c>
      <c r="R37" s="102"/>
      <c r="S37" s="102"/>
    </row>
    <row r="38" spans="1:19" ht="12.75" x14ac:dyDescent="0.35">
      <c r="A38" s="61" t="s">
        <v>116</v>
      </c>
      <c r="B38" s="61" t="s">
        <v>117</v>
      </c>
      <c r="C38" s="109">
        <v>4.0983799999999997</v>
      </c>
      <c r="D38" s="109">
        <f t="shared" si="12"/>
        <v>4.1673900000000001</v>
      </c>
      <c r="E38" s="214" t="str">
        <f t="shared" si="0"/>
        <v xml:space="preserve"> </v>
      </c>
      <c r="F38" s="109" t="str">
        <f t="shared" si="1"/>
        <v xml:space="preserve"> </v>
      </c>
      <c r="G38" s="109" t="str">
        <f t="shared" si="2"/>
        <v xml:space="preserve"> </v>
      </c>
      <c r="H38" s="109" t="str">
        <f t="shared" si="3"/>
        <v xml:space="preserve"> </v>
      </c>
      <c r="I38" s="109" t="str">
        <f t="shared" si="4"/>
        <v xml:space="preserve"> </v>
      </c>
      <c r="J38" s="212" t="str">
        <f t="shared" si="5"/>
        <v xml:space="preserve"> </v>
      </c>
      <c r="K38" s="212" t="str">
        <f t="shared" si="6"/>
        <v xml:space="preserve"> </v>
      </c>
      <c r="L38" s="43" t="str">
        <f t="shared" si="7"/>
        <v xml:space="preserve"> </v>
      </c>
      <c r="M38" s="43" t="str">
        <f t="shared" si="8"/>
        <v xml:space="preserve"> </v>
      </c>
      <c r="N38" s="212" t="str">
        <f t="shared" si="9"/>
        <v xml:space="preserve"> </v>
      </c>
      <c r="O38" s="212" t="str">
        <f t="shared" si="10"/>
        <v xml:space="preserve"> </v>
      </c>
      <c r="P38" s="48">
        <f t="shared" si="14"/>
        <v>4.1673900000000001</v>
      </c>
      <c r="Q38" s="43">
        <f t="shared" si="13"/>
        <v>4.1673900000000001</v>
      </c>
    </row>
    <row r="39" spans="1:19" ht="12.75" x14ac:dyDescent="0.35">
      <c r="A39" s="121" t="s">
        <v>120</v>
      </c>
      <c r="B39" s="61" t="s">
        <v>118</v>
      </c>
      <c r="C39" s="114">
        <v>97.588300000000004</v>
      </c>
      <c r="D39" s="114">
        <f t="shared" si="12"/>
        <v>99.745069999999998</v>
      </c>
      <c r="E39" s="214" t="str">
        <f t="shared" si="0"/>
        <v xml:space="preserve"> </v>
      </c>
      <c r="F39" s="114" t="str">
        <f t="shared" si="1"/>
        <v xml:space="preserve"> </v>
      </c>
      <c r="G39" s="114" t="str">
        <f t="shared" si="2"/>
        <v xml:space="preserve"> </v>
      </c>
      <c r="H39" s="114" t="str">
        <f>IF(H$6&gt;MONTHS," ",HLOOKUP(CONCATENATE(" ",$B39),MayRates,2,FALSE))</f>
        <v xml:space="preserve"> </v>
      </c>
      <c r="I39" s="114" t="str">
        <f t="shared" si="4"/>
        <v xml:space="preserve"> </v>
      </c>
      <c r="J39" s="212" t="str">
        <f t="shared" si="5"/>
        <v xml:space="preserve"> </v>
      </c>
      <c r="K39" s="212" t="str">
        <f t="shared" si="6"/>
        <v xml:space="preserve"> </v>
      </c>
      <c r="L39" s="43" t="str">
        <f t="shared" si="7"/>
        <v xml:space="preserve"> </v>
      </c>
      <c r="M39" s="43" t="str">
        <f t="shared" si="8"/>
        <v xml:space="preserve"> </v>
      </c>
      <c r="N39" s="212" t="str">
        <f t="shared" si="9"/>
        <v xml:space="preserve"> </v>
      </c>
      <c r="O39" s="212" t="str">
        <f t="shared" si="10"/>
        <v xml:space="preserve"> </v>
      </c>
      <c r="P39" s="48">
        <f t="shared" si="14"/>
        <v>99.745069999999998</v>
      </c>
      <c r="Q39" s="62">
        <f t="shared" ref="Q39:Q48" si="15">D39</f>
        <v>99.745069999999998</v>
      </c>
    </row>
    <row r="40" spans="1:19" ht="12.75" x14ac:dyDescent="0.35">
      <c r="A40" s="121" t="s">
        <v>121</v>
      </c>
      <c r="B40" s="61" t="s">
        <v>122</v>
      </c>
      <c r="C40" s="109">
        <v>4.3490000000000002</v>
      </c>
      <c r="D40" s="109">
        <f t="shared" si="12"/>
        <v>4.3354999999999997</v>
      </c>
      <c r="E40" s="214" t="str">
        <f t="shared" si="0"/>
        <v xml:space="preserve"> </v>
      </c>
      <c r="F40" s="109" t="str">
        <f t="shared" si="1"/>
        <v xml:space="preserve"> </v>
      </c>
      <c r="G40" s="109" t="str">
        <f t="shared" si="2"/>
        <v xml:space="preserve"> </v>
      </c>
      <c r="H40" s="109" t="str">
        <f t="shared" si="3"/>
        <v xml:space="preserve"> </v>
      </c>
      <c r="I40" s="109" t="str">
        <f t="shared" si="4"/>
        <v xml:space="preserve"> </v>
      </c>
      <c r="J40" s="212" t="str">
        <f t="shared" si="5"/>
        <v xml:space="preserve"> </v>
      </c>
      <c r="K40" s="212" t="str">
        <f t="shared" si="6"/>
        <v xml:space="preserve"> </v>
      </c>
      <c r="L40" s="43" t="str">
        <f t="shared" si="7"/>
        <v xml:space="preserve"> </v>
      </c>
      <c r="M40" s="43" t="str">
        <f t="shared" si="8"/>
        <v xml:space="preserve"> </v>
      </c>
      <c r="N40" s="212" t="str">
        <f t="shared" si="9"/>
        <v xml:space="preserve"> </v>
      </c>
      <c r="O40" s="212" t="str">
        <f t="shared" si="10"/>
        <v xml:space="preserve"> </v>
      </c>
      <c r="P40" s="48">
        <f t="shared" si="14"/>
        <v>4.3354999999999997</v>
      </c>
      <c r="Q40" s="48">
        <f t="shared" si="15"/>
        <v>4.3354999999999997</v>
      </c>
    </row>
    <row r="41" spans="1:19" ht="12.75" x14ac:dyDescent="0.35">
      <c r="A41" s="121" t="s">
        <v>123</v>
      </c>
      <c r="B41" s="61" t="s">
        <v>124</v>
      </c>
      <c r="C41" s="114">
        <v>38.494</v>
      </c>
      <c r="D41" s="114">
        <f t="shared" si="12"/>
        <v>37.999000000000002</v>
      </c>
      <c r="E41" s="214" t="str">
        <f t="shared" si="0"/>
        <v xml:space="preserve"> </v>
      </c>
      <c r="F41" s="114" t="str">
        <f t="shared" si="1"/>
        <v xml:space="preserve"> </v>
      </c>
      <c r="G41" s="114" t="str">
        <f t="shared" si="2"/>
        <v xml:space="preserve"> </v>
      </c>
      <c r="H41" s="114" t="str">
        <f t="shared" si="3"/>
        <v xml:space="preserve"> </v>
      </c>
      <c r="I41" s="114" t="str">
        <f t="shared" si="4"/>
        <v xml:space="preserve"> </v>
      </c>
      <c r="J41" s="212" t="str">
        <f t="shared" si="5"/>
        <v xml:space="preserve"> </v>
      </c>
      <c r="K41" s="212" t="str">
        <f t="shared" si="6"/>
        <v xml:space="preserve"> </v>
      </c>
      <c r="L41" s="43" t="str">
        <f t="shared" si="7"/>
        <v xml:space="preserve"> </v>
      </c>
      <c r="M41" s="43" t="str">
        <f t="shared" si="8"/>
        <v xml:space="preserve"> </v>
      </c>
      <c r="N41" s="212" t="str">
        <f t="shared" si="9"/>
        <v xml:space="preserve"> </v>
      </c>
      <c r="O41" s="212" t="str">
        <f t="shared" si="10"/>
        <v xml:space="preserve"> </v>
      </c>
      <c r="P41" s="48">
        <f t="shared" si="14"/>
        <v>37.999000000000002</v>
      </c>
      <c r="Q41" s="48">
        <f t="shared" si="15"/>
        <v>37.999000000000002</v>
      </c>
    </row>
    <row r="42" spans="1:19" ht="12.75" x14ac:dyDescent="0.35">
      <c r="A42" s="121" t="s">
        <v>125</v>
      </c>
      <c r="B42" s="61" t="s">
        <v>126</v>
      </c>
      <c r="C42" s="105">
        <v>5.0933000000000002</v>
      </c>
      <c r="D42" s="105">
        <f t="shared" si="12"/>
        <v>5.1212999999999997</v>
      </c>
      <c r="E42" s="220" t="str">
        <f t="shared" si="0"/>
        <v xml:space="preserve"> </v>
      </c>
      <c r="F42" s="105" t="str">
        <f t="shared" si="1"/>
        <v xml:space="preserve"> </v>
      </c>
      <c r="G42" s="105" t="str">
        <f t="shared" si="2"/>
        <v xml:space="preserve"> </v>
      </c>
      <c r="H42" s="105" t="str">
        <f t="shared" si="3"/>
        <v xml:space="preserve"> </v>
      </c>
      <c r="I42" s="105" t="str">
        <f t="shared" si="4"/>
        <v xml:space="preserve"> </v>
      </c>
      <c r="J42" s="212" t="str">
        <f t="shared" si="5"/>
        <v xml:space="preserve"> </v>
      </c>
      <c r="K42" s="212" t="str">
        <f t="shared" si="6"/>
        <v xml:space="preserve"> </v>
      </c>
      <c r="L42" s="43" t="str">
        <f t="shared" si="7"/>
        <v xml:space="preserve"> </v>
      </c>
      <c r="M42" s="43" t="str">
        <f t="shared" si="8"/>
        <v xml:space="preserve"> </v>
      </c>
      <c r="N42" s="212" t="str">
        <f t="shared" si="9"/>
        <v xml:space="preserve"> </v>
      </c>
      <c r="O42" s="212" t="str">
        <f t="shared" si="10"/>
        <v xml:space="preserve"> </v>
      </c>
      <c r="P42" s="48">
        <f t="shared" si="14"/>
        <v>5.1212999999999997</v>
      </c>
      <c r="Q42" s="48">
        <f t="shared" si="15"/>
        <v>5.1212999999999997</v>
      </c>
    </row>
    <row r="43" spans="1:19" ht="12.75" x14ac:dyDescent="0.35">
      <c r="A43" s="61" t="s">
        <v>128</v>
      </c>
      <c r="B43" s="61" t="s">
        <v>129</v>
      </c>
      <c r="C43" s="105">
        <v>34.215420000000002</v>
      </c>
      <c r="D43" s="105">
        <f t="shared" si="12"/>
        <v>34.121690000000001</v>
      </c>
      <c r="E43" s="220" t="str">
        <f t="shared" si="0"/>
        <v xml:space="preserve"> </v>
      </c>
      <c r="F43" s="105" t="str">
        <f t="shared" si="1"/>
        <v xml:space="preserve"> </v>
      </c>
      <c r="G43" s="105" t="str">
        <f t="shared" si="2"/>
        <v xml:space="preserve"> </v>
      </c>
      <c r="H43" s="105" t="str">
        <f t="shared" si="3"/>
        <v xml:space="preserve"> </v>
      </c>
      <c r="I43" s="105" t="str">
        <f t="shared" si="4"/>
        <v xml:space="preserve"> </v>
      </c>
      <c r="J43" s="212" t="str">
        <f t="shared" si="5"/>
        <v xml:space="preserve"> </v>
      </c>
      <c r="K43" s="212" t="str">
        <f t="shared" si="6"/>
        <v xml:space="preserve"> </v>
      </c>
      <c r="L43" s="43" t="str">
        <f t="shared" si="7"/>
        <v xml:space="preserve"> </v>
      </c>
      <c r="M43" s="43" t="str">
        <f t="shared" si="8"/>
        <v xml:space="preserve"> </v>
      </c>
      <c r="N43" s="212" t="str">
        <f t="shared" si="9"/>
        <v xml:space="preserve"> </v>
      </c>
      <c r="O43" s="212" t="str">
        <f t="shared" si="10"/>
        <v xml:space="preserve"> </v>
      </c>
      <c r="P43" s="48">
        <f t="shared" si="14"/>
        <v>34.121690000000001</v>
      </c>
      <c r="Q43" s="48">
        <f t="shared" si="15"/>
        <v>34.121690000000001</v>
      </c>
    </row>
    <row r="44" spans="1:19" ht="12.75" x14ac:dyDescent="0.35">
      <c r="A44" s="121" t="s">
        <v>131</v>
      </c>
      <c r="B44" s="61" t="s">
        <v>132</v>
      </c>
      <c r="C44" s="158">
        <v>24.292000000000002</v>
      </c>
      <c r="D44" s="105">
        <f t="shared" si="12"/>
        <v>24.713999999999999</v>
      </c>
      <c r="E44" s="220" t="str">
        <f t="shared" si="0"/>
        <v xml:space="preserve"> </v>
      </c>
      <c r="F44" s="105" t="str">
        <f t="shared" si="1"/>
        <v xml:space="preserve"> </v>
      </c>
      <c r="G44" s="105" t="str">
        <f t="shared" si="2"/>
        <v xml:space="preserve"> </v>
      </c>
      <c r="H44" s="105" t="str">
        <f t="shared" si="3"/>
        <v xml:space="preserve"> </v>
      </c>
      <c r="I44" s="105" t="str">
        <f t="shared" si="4"/>
        <v xml:space="preserve"> </v>
      </c>
      <c r="J44" s="212" t="str">
        <f t="shared" si="5"/>
        <v xml:space="preserve"> </v>
      </c>
      <c r="K44" s="212" t="str">
        <f t="shared" si="6"/>
        <v xml:space="preserve"> </v>
      </c>
      <c r="L44" s="43" t="str">
        <f t="shared" si="7"/>
        <v xml:space="preserve"> </v>
      </c>
      <c r="M44" s="43" t="str">
        <f t="shared" si="8"/>
        <v xml:space="preserve"> </v>
      </c>
      <c r="N44" s="212" t="str">
        <f t="shared" si="9"/>
        <v xml:space="preserve"> </v>
      </c>
      <c r="O44" s="212" t="str">
        <f t="shared" si="10"/>
        <v xml:space="preserve"> </v>
      </c>
      <c r="P44" s="62">
        <f t="shared" si="14"/>
        <v>24.713999999999999</v>
      </c>
      <c r="Q44" s="62">
        <f t="shared" si="15"/>
        <v>24.713999999999999</v>
      </c>
    </row>
    <row r="45" spans="1:19" ht="12.75" x14ac:dyDescent="0.35">
      <c r="A45" s="121" t="s">
        <v>134</v>
      </c>
      <c r="B45" s="61" t="s">
        <v>135</v>
      </c>
      <c r="C45" s="168">
        <v>4.9718</v>
      </c>
      <c r="D45" s="105">
        <f t="shared" si="12"/>
        <v>4.9752999999999998</v>
      </c>
      <c r="E45" s="220" t="str">
        <f t="shared" si="0"/>
        <v xml:space="preserve"> </v>
      </c>
      <c r="F45" s="105" t="str">
        <f t="shared" si="1"/>
        <v xml:space="preserve"> </v>
      </c>
      <c r="G45" s="105" t="str">
        <f t="shared" si="2"/>
        <v xml:space="preserve"> </v>
      </c>
      <c r="H45" s="105" t="str">
        <f t="shared" si="3"/>
        <v xml:space="preserve"> </v>
      </c>
      <c r="I45" s="105" t="str">
        <f t="shared" si="4"/>
        <v xml:space="preserve"> </v>
      </c>
      <c r="J45" s="212" t="str">
        <f t="shared" si="5"/>
        <v xml:space="preserve"> </v>
      </c>
      <c r="K45" s="212" t="str">
        <f t="shared" si="6"/>
        <v xml:space="preserve"> </v>
      </c>
      <c r="L45" s="43" t="str">
        <f t="shared" si="7"/>
        <v xml:space="preserve"> </v>
      </c>
      <c r="M45" s="43" t="str">
        <f t="shared" si="8"/>
        <v xml:space="preserve"> </v>
      </c>
      <c r="N45" s="212" t="str">
        <f t="shared" si="9"/>
        <v xml:space="preserve"> </v>
      </c>
      <c r="O45" s="212" t="str">
        <f t="shared" si="10"/>
        <v xml:space="preserve"> </v>
      </c>
      <c r="P45" s="62">
        <f t="shared" si="14"/>
        <v>4.9752999999999998</v>
      </c>
      <c r="Q45" s="62">
        <f t="shared" si="15"/>
        <v>4.9752999999999998</v>
      </c>
    </row>
    <row r="46" spans="1:19" ht="12.75" x14ac:dyDescent="0.35">
      <c r="A46" s="121" t="s">
        <v>136</v>
      </c>
      <c r="B46" s="61" t="s">
        <v>137</v>
      </c>
      <c r="C46" s="65">
        <v>1418.78</v>
      </c>
      <c r="D46" s="196">
        <f t="shared" si="12"/>
        <v>1429.08</v>
      </c>
      <c r="E46" s="221" t="str">
        <f t="shared" si="0"/>
        <v xml:space="preserve"> </v>
      </c>
      <c r="F46" s="105" t="str">
        <f t="shared" si="1"/>
        <v xml:space="preserve"> </v>
      </c>
      <c r="G46" s="105" t="str">
        <f t="shared" si="2"/>
        <v xml:space="preserve"> </v>
      </c>
      <c r="H46" s="105" t="str">
        <f t="shared" si="3"/>
        <v xml:space="preserve"> </v>
      </c>
      <c r="I46" s="105" t="str">
        <f t="shared" si="4"/>
        <v xml:space="preserve"> </v>
      </c>
      <c r="J46" s="212" t="str">
        <f t="shared" si="5"/>
        <v xml:space="preserve"> </v>
      </c>
      <c r="K46" s="212" t="str">
        <f t="shared" si="6"/>
        <v xml:space="preserve"> </v>
      </c>
      <c r="L46" s="43" t="str">
        <f t="shared" si="7"/>
        <v xml:space="preserve"> </v>
      </c>
      <c r="M46" s="43" t="str">
        <f t="shared" si="8"/>
        <v xml:space="preserve"> </v>
      </c>
      <c r="N46" s="212" t="str">
        <f t="shared" si="9"/>
        <v xml:space="preserve"> </v>
      </c>
      <c r="O46" s="212" t="str">
        <f t="shared" si="10"/>
        <v xml:space="preserve"> </v>
      </c>
      <c r="P46" s="62">
        <f t="shared" si="14"/>
        <v>1429.08</v>
      </c>
      <c r="Q46" s="62">
        <f t="shared" si="15"/>
        <v>1429.08</v>
      </c>
    </row>
    <row r="47" spans="1:19" ht="12.75" x14ac:dyDescent="0.35">
      <c r="A47" s="61" t="s">
        <v>138</v>
      </c>
      <c r="B47" s="61" t="s">
        <v>139</v>
      </c>
      <c r="C47" s="168">
        <v>358.65899000000002</v>
      </c>
      <c r="D47" s="105">
        <f t="shared" si="12"/>
        <v>359.96532999999999</v>
      </c>
      <c r="E47" s="168" t="str">
        <f t="shared" si="0"/>
        <v xml:space="preserve"> </v>
      </c>
      <c r="F47" s="105" t="str">
        <f t="shared" si="1"/>
        <v xml:space="preserve"> </v>
      </c>
      <c r="G47" s="105" t="str">
        <f t="shared" si="2"/>
        <v xml:space="preserve"> </v>
      </c>
      <c r="H47" s="105" t="str">
        <f t="shared" si="3"/>
        <v xml:space="preserve"> </v>
      </c>
      <c r="I47" s="105" t="str">
        <f t="shared" si="4"/>
        <v xml:space="preserve"> </v>
      </c>
      <c r="J47" s="212" t="str">
        <f t="shared" si="5"/>
        <v xml:space="preserve"> </v>
      </c>
      <c r="K47" s="212" t="str">
        <f t="shared" si="6"/>
        <v xml:space="preserve"> </v>
      </c>
      <c r="L47" s="43" t="str">
        <f t="shared" si="7"/>
        <v xml:space="preserve"> </v>
      </c>
      <c r="M47" s="43" t="str">
        <f t="shared" si="8"/>
        <v xml:space="preserve"> </v>
      </c>
      <c r="N47" s="212" t="str">
        <f t="shared" si="9"/>
        <v xml:space="preserve"> </v>
      </c>
      <c r="O47" s="212" t="str">
        <f t="shared" si="10"/>
        <v xml:space="preserve"> </v>
      </c>
      <c r="P47" s="65">
        <f t="shared" si="14"/>
        <v>359.96532999999999</v>
      </c>
      <c r="Q47" s="65">
        <f t="shared" si="15"/>
        <v>359.96532999999999</v>
      </c>
    </row>
    <row r="48" spans="1:19" ht="12.75" x14ac:dyDescent="0.35">
      <c r="A48" s="61" t="s">
        <v>140</v>
      </c>
      <c r="B48" s="61" t="s">
        <v>141</v>
      </c>
      <c r="C48" s="195">
        <v>26478.353999999999</v>
      </c>
      <c r="D48" s="138">
        <f t="shared" si="12"/>
        <v>26918.249</v>
      </c>
      <c r="E48" s="195" t="str">
        <f t="shared" si="0"/>
        <v xml:space="preserve"> </v>
      </c>
      <c r="F48" s="138" t="str">
        <f t="shared" si="1"/>
        <v xml:space="preserve"> </v>
      </c>
      <c r="G48" s="138" t="str">
        <f t="shared" si="2"/>
        <v xml:space="preserve"> </v>
      </c>
      <c r="H48" s="138" t="str">
        <f t="shared" si="3"/>
        <v xml:space="preserve"> </v>
      </c>
      <c r="I48" s="138" t="str">
        <f t="shared" si="4"/>
        <v xml:space="preserve"> </v>
      </c>
      <c r="J48" s="213" t="str">
        <f t="shared" si="5"/>
        <v xml:space="preserve"> </v>
      </c>
      <c r="K48" s="213" t="str">
        <f t="shared" si="6"/>
        <v xml:space="preserve"> </v>
      </c>
      <c r="L48" s="45" t="str">
        <f t="shared" si="7"/>
        <v xml:space="preserve"> </v>
      </c>
      <c r="M48" s="45" t="str">
        <f t="shared" si="8"/>
        <v xml:space="preserve"> </v>
      </c>
      <c r="N48" s="45" t="str">
        <f t="shared" si="9"/>
        <v xml:space="preserve"> </v>
      </c>
      <c r="O48" s="213" t="str">
        <f t="shared" si="10"/>
        <v xml:space="preserve"> </v>
      </c>
      <c r="P48" s="65">
        <f t="shared" si="14"/>
        <v>26918.249</v>
      </c>
      <c r="Q48" s="65">
        <f t="shared" si="15"/>
        <v>26918.249</v>
      </c>
    </row>
    <row r="51" spans="5:7" x14ac:dyDescent="0.25">
      <c r="F51" s="225"/>
      <c r="G51" s="225"/>
    </row>
    <row r="53" spans="5:7" x14ac:dyDescent="0.25">
      <c r="E53" s="237"/>
    </row>
    <row r="54" spans="5:7" x14ac:dyDescent="0.25">
      <c r="F54" s="142"/>
    </row>
  </sheetData>
  <phoneticPr fontId="0" type="noConversion"/>
  <printOptions horizontalCentered="1" verticalCentered="1" gridLinesSet="0"/>
  <pageMargins left="0.21" right="0" top="0" bottom="0" header="0" footer="0"/>
  <pageSetup paperSize="9" scale="63" orientation="landscape" r:id="rId1"/>
  <headerFooter alignWithMargins="0"/>
  <ignoredErrors>
    <ignoredError sqref="P9 P10:P31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'Input Exch Rates'!$D$52:$D$63</xm:f>
          </x14:formula1>
          <xm:sqref>A5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syncVertical="1" syncRef="A9" transitionEvaluation="1" codeName="Sheet4">
    <pageSetUpPr fitToPage="1"/>
  </sheetPr>
  <dimension ref="A1:AE51"/>
  <sheetViews>
    <sheetView showGridLines="0" showZeros="0" zoomScale="85" zoomScaleNormal="85" workbookViewId="0">
      <pane ySplit="8" topLeftCell="A9" activePane="bottomLeft" state="frozen"/>
      <selection pane="bottomLeft" activeCell="D39" sqref="D39"/>
    </sheetView>
  </sheetViews>
  <sheetFormatPr defaultColWidth="8.73046875" defaultRowHeight="11.65" x14ac:dyDescent="0.25"/>
  <cols>
    <col min="1" max="1" width="23.19921875" style="5" customWidth="1"/>
    <col min="2" max="2" width="5.265625" style="5" customWidth="1"/>
    <col min="3" max="3" width="10.19921875" style="5" customWidth="1"/>
    <col min="4" max="4" width="12.73046875" style="5" customWidth="1"/>
    <col min="5" max="5" width="16.46484375" style="176" customWidth="1"/>
    <col min="6" max="8" width="11.53125" style="5" customWidth="1"/>
    <col min="9" max="10" width="10.73046875" style="5" customWidth="1"/>
    <col min="11" max="12" width="10.46484375" style="5" customWidth="1"/>
    <col min="13" max="13" width="11.73046875" style="5" customWidth="1"/>
    <col min="14" max="14" width="10.46484375" style="5" customWidth="1"/>
    <col min="15" max="15" width="10.46484375" style="5" bestFit="1" customWidth="1"/>
    <col min="16" max="16" width="10.53125" style="5" customWidth="1"/>
    <col min="17" max="17" width="11.19921875" style="5" customWidth="1"/>
    <col min="18" max="18" width="10.531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69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4">
        <f>MONTHS</f>
        <v>1</v>
      </c>
    </row>
    <row r="2" spans="1:31" ht="13.15" x14ac:dyDescent="0.4">
      <c r="A2" s="6"/>
      <c r="B2" s="7"/>
      <c r="C2" s="7"/>
      <c r="D2" s="8"/>
      <c r="E2" s="17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171" t="s">
        <v>10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72"/>
      <c r="F4" s="12"/>
      <c r="G4" s="12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7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72"/>
      <c r="F6" s="12"/>
      <c r="G6" s="12"/>
      <c r="H6" s="3"/>
      <c r="I6" s="3"/>
      <c r="J6" s="3"/>
      <c r="K6" s="3"/>
      <c r="L6" s="3"/>
      <c r="M6" s="3"/>
      <c r="N6" s="3"/>
      <c r="O6" s="3"/>
      <c r="P6" s="16">
        <f>EUR!P6</f>
        <v>2024</v>
      </c>
      <c r="Q6" s="16">
        <f>EUR!Q6</f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EUR!C7</f>
        <v>2023</v>
      </c>
      <c r="D7" s="17">
        <f>EUR!D7</f>
        <v>2024</v>
      </c>
      <c r="E7" s="174"/>
      <c r="F7" s="18"/>
      <c r="G7" s="18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175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12" t="s">
        <v>9</v>
      </c>
      <c r="C9" s="49">
        <f>IF(EUR!C$10=0,0,EUR!C9/EUR!C$10)</f>
        <v>1.1578362356428307</v>
      </c>
      <c r="D9" s="49">
        <f>IF(EUR!D$10=0,0,EUR!D9/EUR!D$10)</f>
        <v>1.1486331265793706</v>
      </c>
      <c r="E9" s="192">
        <f>IF(EUR!E$10=0,0,EUR!E9/EUR!E$10)</f>
        <v>0</v>
      </c>
      <c r="F9" s="49">
        <f>IF(EUR!F$10=0,0,EUR!F9/EUR!F$10)</f>
        <v>0</v>
      </c>
      <c r="G9" s="49">
        <f>IF(EUR!G$10=0,0,EUR!G9/EUR!G$10)</f>
        <v>0</v>
      </c>
      <c r="H9" s="49">
        <f>IF(EUR!H$10=0,0,EUR!H9/EUR!H$10)</f>
        <v>0</v>
      </c>
      <c r="I9" s="49">
        <f>IF(EUR!I$10=0,0,EUR!I9/EUR!I$10)</f>
        <v>0</v>
      </c>
      <c r="J9" s="49">
        <f>IF(EUR!J$10=0,0,EUR!J9/EUR!J$10)</f>
        <v>0</v>
      </c>
      <c r="K9" s="49">
        <f>IF(EUR!K$10=0,0,EUR!K9/EUR!K$10)</f>
        <v>0</v>
      </c>
      <c r="L9" s="49">
        <f>IF(EUR!L$10=0,0,EUR!L9/EUR!L$10)</f>
        <v>0</v>
      </c>
      <c r="M9" s="49">
        <f>IF(EUR!M$10=0,0,EUR!M9/EUR!M$10)</f>
        <v>0</v>
      </c>
      <c r="N9" s="49">
        <f>IF(EUR!N$10=0,0,EUR!N9/EUR!N$10)</f>
        <v>0</v>
      </c>
      <c r="O9" s="49">
        <f>IF(EUR!O$10=0,0,EUR!O9/EUR!O$10)</f>
        <v>0</v>
      </c>
      <c r="P9" s="58">
        <f t="shared" ref="P9:P28" si="0">SUM(D9:O9)/$R$1</f>
        <v>1.1486331265793706</v>
      </c>
      <c r="Q9" s="49">
        <f>D9</f>
        <v>1.1486331265793706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12" t="s">
        <v>11</v>
      </c>
      <c r="C10" s="49">
        <f>IF(EUR!C$10=0,0,EUR!C10/EUR!C$10)</f>
        <v>1</v>
      </c>
      <c r="D10" s="49">
        <f>IF(EUR!D$10=0,0,EUR!D10/EUR!D$10)</f>
        <v>1</v>
      </c>
      <c r="E10" s="192">
        <f>IF(EUR!E$10=0,0,EUR!E10/EUR!E$10)</f>
        <v>0</v>
      </c>
      <c r="F10" s="49">
        <f>IF(EUR!F$10=0,0,EUR!F10/EUR!F$10)</f>
        <v>0</v>
      </c>
      <c r="G10" s="49">
        <f>IF(EUR!G$10=0,0,EUR!G10/EUR!G$10)</f>
        <v>0</v>
      </c>
      <c r="H10" s="49">
        <f>IF(EUR!H$10=0,0,EUR!H10/EUR!H$10)</f>
        <v>0</v>
      </c>
      <c r="I10" s="49">
        <f>IF(EUR!I$10=0,0,EUR!I10/EUR!I$10)</f>
        <v>0</v>
      </c>
      <c r="J10" s="49">
        <f>IF(EUR!J$10=0,0,EUR!J10/EUR!J$10)</f>
        <v>0</v>
      </c>
      <c r="K10" s="49">
        <f>IF(EUR!K$10=0,0,EUR!K10/EUR!K$10)</f>
        <v>0</v>
      </c>
      <c r="L10" s="49">
        <f>IF(EUR!L$10=0,0,EUR!L10/EUR!L$10)</f>
        <v>0</v>
      </c>
      <c r="M10" s="49">
        <f>IF(EUR!M$10=0,0,EUR!M10/EUR!M$10)</f>
        <v>0</v>
      </c>
      <c r="N10" s="49">
        <f>IF(EUR!N$10=0,0,EUR!N10/EUR!N$10)</f>
        <v>0</v>
      </c>
      <c r="O10" s="49">
        <f>IF(EUR!O$10=0,0,EUR!O10/EUR!O$10)</f>
        <v>0</v>
      </c>
      <c r="P10" s="50">
        <f t="shared" si="0"/>
        <v>1</v>
      </c>
      <c r="Q10" s="49">
        <f t="shared" ref="Q10:Q37" si="1">D10</f>
        <v>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12" t="s">
        <v>13</v>
      </c>
      <c r="C11" s="49">
        <f>IF(EUR!C$10=0,0,EUR!C11/EUR!C$10)</f>
        <v>1.2656307891811782</v>
      </c>
      <c r="D11" s="238">
        <f>IF(EUR!D$10=0,0,EUR!D11/EUR!D$10)</f>
        <v>1.2765908568803124</v>
      </c>
      <c r="E11" s="239">
        <f>IF(EUR!E$10=0,0,EUR!E11/EUR!E$10)</f>
        <v>0</v>
      </c>
      <c r="F11" s="141">
        <f>IF(EUR!F$10=0,0,EUR!F11/EUR!F$10)</f>
        <v>0</v>
      </c>
      <c r="G11" s="141">
        <f>IF(EUR!G$10=0,0,EUR!G11/EUR!G$10)</f>
        <v>0</v>
      </c>
      <c r="H11" s="141">
        <f>IF(EUR!H$10=0,0,EUR!H11/EUR!H$10)</f>
        <v>0</v>
      </c>
      <c r="I11" s="141">
        <f>IF(EUR!I$10=0,0,EUR!I11/EUR!I$10)</f>
        <v>0</v>
      </c>
      <c r="J11" s="141">
        <f>IF(EUR!J$10=0,0,EUR!J11/EUR!J$10)</f>
        <v>0</v>
      </c>
      <c r="K11" s="141">
        <f>IF(EUR!K$10=0,0,EUR!K11/EUR!K$10)</f>
        <v>0</v>
      </c>
      <c r="L11" s="141">
        <f>IF(EUR!L$10=0,0,EUR!L11/EUR!L$10)</f>
        <v>0</v>
      </c>
      <c r="M11" s="141">
        <f>IF(EUR!M$10=0,0,EUR!M11/EUR!M$10)</f>
        <v>0</v>
      </c>
      <c r="N11" s="141">
        <f>IF(EUR!N$10=0,0,EUR!N11/EUR!N$10)</f>
        <v>0</v>
      </c>
      <c r="O11" s="141">
        <f>IF(EUR!O$10=0,0,EUR!O11/EUR!O$10)</f>
        <v>0</v>
      </c>
      <c r="P11" s="50">
        <f t="shared" si="0"/>
        <v>1.2765908568803124</v>
      </c>
      <c r="Q11" s="49">
        <f t="shared" si="1"/>
        <v>1.2765908568803124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12" t="s">
        <v>15</v>
      </c>
      <c r="C12" s="49">
        <f>IF(EUR!C$10=0,0,EUR!C12/EUR!C$10)</f>
        <v>2.5515352908484625</v>
      </c>
      <c r="D12" s="49">
        <f>IF(EUR!D$10=0,0,EUR!D12/EUR!D$10)</f>
        <v>2.5312543073742244</v>
      </c>
      <c r="E12" s="192">
        <f>IF(EUR!E$10=0,0,EUR!E12/EUR!E$10)</f>
        <v>0</v>
      </c>
      <c r="F12" s="49">
        <f>IF(EUR!F$10=0,0,EUR!F12/EUR!F$10)</f>
        <v>0</v>
      </c>
      <c r="G12" s="49">
        <f>IF(EUR!G$10=0,0,EUR!G12/EUR!G$10)</f>
        <v>0</v>
      </c>
      <c r="H12" s="49">
        <f>IF(EUR!H$10=0,0,EUR!H12/EUR!H$10)</f>
        <v>0</v>
      </c>
      <c r="I12" s="49">
        <f>IF(EUR!I$10=0,0,EUR!I12/EUR!I$10)</f>
        <v>0</v>
      </c>
      <c r="J12" s="49">
        <f>IF(EUR!J$10=0,0,EUR!J12/EUR!J$10)</f>
        <v>0</v>
      </c>
      <c r="K12" s="49">
        <f>IF(EUR!K$10=0,0,EUR!K12/EUR!K$10)</f>
        <v>0</v>
      </c>
      <c r="L12" s="49">
        <f>IF(EUR!L$10=0,0,EUR!L12/EUR!L$10)</f>
        <v>0</v>
      </c>
      <c r="M12" s="49">
        <f>IF(EUR!M$10=0,0,EUR!M12/EUR!M$10)</f>
        <v>0</v>
      </c>
      <c r="N12" s="49">
        <f>IF(EUR!N$10=0,0,EUR!N12/EUR!N$10)</f>
        <v>0</v>
      </c>
      <c r="O12" s="49">
        <f>IF(EUR!O$10=0,0,EUR!O12/EUR!O$10)</f>
        <v>0</v>
      </c>
      <c r="P12" s="50">
        <f t="shared" si="0"/>
        <v>2.5312543073742244</v>
      </c>
      <c r="Q12" s="49">
        <f t="shared" si="1"/>
        <v>2.5312543073742244</v>
      </c>
      <c r="R12" s="4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12" t="s">
        <v>17</v>
      </c>
      <c r="C13" s="49">
        <f>IF(EUR!C$10=0,0,EUR!C13/EUR!C$10)</f>
        <v>2.2645308447573176</v>
      </c>
      <c r="D13" s="49">
        <f>IF(EUR!D$10=0,0,EUR!D13/EUR!D$10)</f>
        <v>2.2465311279577302</v>
      </c>
      <c r="E13" s="192">
        <f>IF(EUR!E$10=0,0,EUR!E13/EUR!E$10)</f>
        <v>0</v>
      </c>
      <c r="F13" s="49">
        <f>IF(EUR!F$10=0,0,EUR!F13/EUR!F$10)</f>
        <v>0</v>
      </c>
      <c r="G13" s="49">
        <f>IF(EUR!G$10=0,0,EUR!G13/EUR!G$10)</f>
        <v>0</v>
      </c>
      <c r="H13" s="49">
        <f>IF(EUR!H$10=0,0,EUR!H13/EUR!H$10)</f>
        <v>0</v>
      </c>
      <c r="I13" s="49">
        <f>IF(EUR!I$10=0,0,EUR!I13/EUR!I$10)</f>
        <v>0</v>
      </c>
      <c r="J13" s="49">
        <f>IF(EUR!J$10=0,0,EUR!J13/EUR!J$10)</f>
        <v>0</v>
      </c>
      <c r="K13" s="49">
        <f>IF(EUR!K$10=0,0,EUR!K13/EUR!K$10)</f>
        <v>0</v>
      </c>
      <c r="L13" s="49">
        <f>IF(EUR!L$10=0,0,EUR!L13/EUR!L$10)</f>
        <v>0</v>
      </c>
      <c r="M13" s="49">
        <f>IF(EUR!M$10=0,0,EUR!M13/EUR!M$10)</f>
        <v>0</v>
      </c>
      <c r="N13" s="49">
        <f>IF(EUR!N$10=0,0,EUR!N13/EUR!N$10)</f>
        <v>0</v>
      </c>
      <c r="O13" s="49">
        <f>IF(EUR!O$10=0,0,EUR!O13/EUR!O$10)</f>
        <v>0</v>
      </c>
      <c r="P13" s="50">
        <f t="shared" si="0"/>
        <v>2.2465311279577302</v>
      </c>
      <c r="Q13" s="49">
        <f t="shared" si="1"/>
        <v>2.2465311279577302</v>
      </c>
      <c r="R13" s="41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12" t="s">
        <v>19</v>
      </c>
      <c r="C14" s="49">
        <f>IF(EUR!C$10=0,0,EUR!C14/EUR!C$10)</f>
        <v>7.5949078362356426</v>
      </c>
      <c r="D14" s="49">
        <f>IF(EUR!D$10=0,0,EUR!D14/EUR!D$10)</f>
        <v>7.534539398116241</v>
      </c>
      <c r="E14" s="192">
        <f>IF(EUR!E$10=0,0,EUR!E14/EUR!E$10)</f>
        <v>0</v>
      </c>
      <c r="F14" s="49">
        <f>IF(EUR!F$10=0,0,EUR!F14/EUR!F$10)</f>
        <v>0</v>
      </c>
      <c r="G14" s="49">
        <f>IF(EUR!G$10=0,0,EUR!G14/EUR!G$10)</f>
        <v>0</v>
      </c>
      <c r="H14" s="49">
        <f>IF(EUR!H$10=0,0,EUR!H14/EUR!H$10)</f>
        <v>0</v>
      </c>
      <c r="I14" s="49">
        <f>IF(EUR!I$10=0,0,EUR!I14/EUR!I$10)</f>
        <v>0</v>
      </c>
      <c r="J14" s="49">
        <f>IF(EUR!J$10=0,0,EUR!J14/EUR!J$10)</f>
        <v>0</v>
      </c>
      <c r="K14" s="49">
        <f>IF(EUR!K$10=0,0,EUR!K14/EUR!K$10)</f>
        <v>0</v>
      </c>
      <c r="L14" s="49">
        <f>IF(EUR!L$10=0,0,EUR!L14/EUR!L$10)</f>
        <v>0</v>
      </c>
      <c r="M14" s="49">
        <f>IF(EUR!M$10=0,0,EUR!M14/EUR!M$10)</f>
        <v>0</v>
      </c>
      <c r="N14" s="49">
        <f>IF(EUR!N$10=0,0,EUR!N14/EUR!N$10)</f>
        <v>0</v>
      </c>
      <c r="O14" s="49">
        <f>IF(EUR!O$10=0,0,EUR!O14/EUR!O$10)</f>
        <v>0</v>
      </c>
      <c r="P14" s="50">
        <f t="shared" si="0"/>
        <v>7.534539398116241</v>
      </c>
      <c r="Q14" s="49">
        <f t="shared" si="1"/>
        <v>7.534539398116241</v>
      </c>
      <c r="R14" s="41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12" t="s">
        <v>21</v>
      </c>
      <c r="C15" s="52">
        <f>IF(EUR!C$10=0,0,EUR!C15/EUR!C$10)</f>
        <v>186.63162282326786</v>
      </c>
      <c r="D15" s="52">
        <f>IF(EUR!D$10=0,0,EUR!D15/EUR!D$10)</f>
        <v>179.84148862853203</v>
      </c>
      <c r="E15" s="194">
        <f>IF(EUR!E$10=0,0,EUR!E15/EUR!E$10)</f>
        <v>0</v>
      </c>
      <c r="F15" s="52">
        <f>IF(EUR!F$10=0,0,EUR!F15/EUR!F$10)</f>
        <v>0</v>
      </c>
      <c r="G15" s="52">
        <f>IF(EUR!G$10=0,0,EUR!G15/EUR!G$10)</f>
        <v>0</v>
      </c>
      <c r="H15" s="52">
        <f>IF(EUR!H$10=0,0,EUR!H15/EUR!H$10)</f>
        <v>0</v>
      </c>
      <c r="I15" s="52">
        <f>IF(EUR!I$10=0,0,EUR!I15/EUR!I$10)</f>
        <v>0</v>
      </c>
      <c r="J15" s="52">
        <f>IF(EUR!J$10=0,0,EUR!J15/EUR!J$10)</f>
        <v>0</v>
      </c>
      <c r="K15" s="52">
        <f>IF(EUR!K$10=0,0,EUR!K15/EUR!K$10)</f>
        <v>0</v>
      </c>
      <c r="L15" s="52">
        <f>IF(EUR!L$10=0,0,EUR!L15/EUR!L$10)</f>
        <v>0</v>
      </c>
      <c r="M15" s="52">
        <f>IF(EUR!M$10=0,0,EUR!M15/EUR!M$10)</f>
        <v>0</v>
      </c>
      <c r="N15" s="52">
        <f>IF(EUR!N$10=0,0,EUR!N15/EUR!N$10)</f>
        <v>0</v>
      </c>
      <c r="O15" s="52">
        <f>IF(EUR!O$10=0,0,EUR!O15/EUR!O$10)</f>
        <v>0</v>
      </c>
      <c r="P15" s="53">
        <f t="shared" si="0"/>
        <v>179.84148862853203</v>
      </c>
      <c r="Q15" s="52">
        <f t="shared" si="1"/>
        <v>179.84148862853203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12" t="s">
        <v>23</v>
      </c>
      <c r="C16" s="52">
        <f>IF(EUR!C$10=0,0,EUR!C16/EUR!C$10)</f>
        <v>192.64773990366803</v>
      </c>
      <c r="D16" s="52">
        <f>IF(EUR!D$10=0,0,EUR!D16/EUR!D$10)</f>
        <v>191.11647139903513</v>
      </c>
      <c r="E16" s="194">
        <f>IF(EUR!E$10=0,0,EUR!E16/EUR!E$10)</f>
        <v>0</v>
      </c>
      <c r="F16" s="52">
        <f>IF(EUR!F$10=0,0,EUR!F16/EUR!F$10)</f>
        <v>0</v>
      </c>
      <c r="G16" s="52">
        <f>IF(EUR!G$10=0,0,EUR!G16/EUR!G$10)</f>
        <v>0</v>
      </c>
      <c r="H16" s="52">
        <f>IF(EUR!H$10=0,0,EUR!H16/EUR!H$10)</f>
        <v>0</v>
      </c>
      <c r="I16" s="52">
        <f>IF(EUR!I$10=0,0,EUR!I16/EUR!I$10)</f>
        <v>0</v>
      </c>
      <c r="J16" s="52">
        <f>IF(EUR!J$10=0,0,EUR!J16/EUR!J$10)</f>
        <v>0</v>
      </c>
      <c r="K16" s="52">
        <f>IF(EUR!K$10=0,0,EUR!K16/EUR!K$10)</f>
        <v>0</v>
      </c>
      <c r="L16" s="52">
        <f>IF(EUR!L$10=0,0,EUR!L16/EUR!L$10)</f>
        <v>0</v>
      </c>
      <c r="M16" s="52">
        <f>IF(EUR!M$10=0,0,EUR!M16/EUR!M$10)</f>
        <v>0</v>
      </c>
      <c r="N16" s="52">
        <f>IF(EUR!N$10=0,0,EUR!N16/EUR!N$10)</f>
        <v>0</v>
      </c>
      <c r="O16" s="52">
        <f>IF(EUR!O$10=0,0,EUR!O16/EUR!O$10)</f>
        <v>0</v>
      </c>
      <c r="P16" s="53">
        <f t="shared" si="0"/>
        <v>191.11647139903513</v>
      </c>
      <c r="Q16" s="52">
        <f t="shared" si="1"/>
        <v>191.11647139903513</v>
      </c>
      <c r="R16" s="4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12" t="s">
        <v>25</v>
      </c>
      <c r="C17" s="40">
        <f>IF(EUR!C$10=0,0,EUR!C17/EUR!C$10)</f>
        <v>2241.8835679881436</v>
      </c>
      <c r="D17" s="40">
        <f>IF(EUR!D$10=0,0,EUR!D17/EUR!D$10)</f>
        <v>2224.0638640018378</v>
      </c>
      <c r="E17" s="18">
        <f>IF(EUR!E$10=0,0,EUR!E17/EUR!E$10)</f>
        <v>0</v>
      </c>
      <c r="F17" s="40">
        <f>IF(EUR!F$10=0,0,EUR!F17/EUR!F$10)</f>
        <v>0</v>
      </c>
      <c r="G17" s="40">
        <f>IF(EUR!G$10=0,0,EUR!G17/EUR!G$10)</f>
        <v>0</v>
      </c>
      <c r="H17" s="40">
        <f>IF(EUR!H$10=0,0,EUR!H17/EUR!H$10)</f>
        <v>0</v>
      </c>
      <c r="I17" s="40">
        <f>IF(EUR!I$10=0,0,EUR!I17/EUR!I$10)</f>
        <v>0</v>
      </c>
      <c r="J17" s="40">
        <f>IF(EUR!J$10=0,0,EUR!J17/EUR!J$10)</f>
        <v>0</v>
      </c>
      <c r="K17" s="40">
        <f>IF(EUR!K$10=0,0,EUR!K17/EUR!K$10)</f>
        <v>0</v>
      </c>
      <c r="L17" s="40">
        <f>IF(EUR!L$10=0,0,EUR!L17/EUR!L$10)</f>
        <v>0</v>
      </c>
      <c r="M17" s="40">
        <f>IF(EUR!M$10=0,0,EUR!M17/EUR!M$10)</f>
        <v>0</v>
      </c>
      <c r="N17" s="40">
        <f>IF(EUR!N$10=0,0,EUR!N17/EUR!N$10)</f>
        <v>0</v>
      </c>
      <c r="O17" s="40">
        <f>IF(EUR!O$10=0,0,EUR!O17/EUR!O$10)</f>
        <v>0</v>
      </c>
      <c r="P17" s="29">
        <f t="shared" si="0"/>
        <v>2224.0638640018378</v>
      </c>
      <c r="Q17" s="40">
        <f t="shared" si="1"/>
        <v>2224.0638640018378</v>
      </c>
      <c r="R17" s="41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12" t="s">
        <v>27</v>
      </c>
      <c r="C18" s="51">
        <f>IF(EUR!C$10=0,0,EUR!C18/EUR!C$10)</f>
        <v>46.706997962208227</v>
      </c>
      <c r="D18" s="51">
        <f>IF(EUR!D$10=0,0,EUR!D18/EUR!D$10)</f>
        <v>46.335745462899148</v>
      </c>
      <c r="E18" s="193">
        <f>IF(EUR!E$10=0,0,EUR!E18/EUR!E$10)</f>
        <v>0</v>
      </c>
      <c r="F18" s="51">
        <f>IF(EUR!F$10=0,0,EUR!F18/EUR!F$10)</f>
        <v>0</v>
      </c>
      <c r="G18" s="51">
        <f>IF(EUR!G$10=0,0,EUR!G18/EUR!G$10)</f>
        <v>0</v>
      </c>
      <c r="H18" s="51">
        <f>IF(EUR!H$10=0,0,EUR!H18/EUR!H$10)</f>
        <v>0</v>
      </c>
      <c r="I18" s="51">
        <f>IF(EUR!I$10=0,0,EUR!I18/EUR!I$10)</f>
        <v>0</v>
      </c>
      <c r="J18" s="51">
        <f>IF(EUR!J$10=0,0,EUR!J18/EUR!J$10)</f>
        <v>0</v>
      </c>
      <c r="K18" s="51">
        <f>IF(EUR!K$10=0,0,EUR!K18/EUR!K$10)</f>
        <v>0</v>
      </c>
      <c r="L18" s="51">
        <f>IF(EUR!L$10=0,0,EUR!L18/EUR!L$10)</f>
        <v>0</v>
      </c>
      <c r="M18" s="51">
        <f>IF(EUR!M$10=0,0,EUR!M18/EUR!M$10)</f>
        <v>0</v>
      </c>
      <c r="N18" s="51">
        <f>IF(EUR!N$10=0,0,EUR!N18/EUR!N$10)</f>
        <v>0</v>
      </c>
      <c r="O18" s="51">
        <f>IF(EUR!O$10=0,0,EUR!O18/EUR!O$10)</f>
        <v>0</v>
      </c>
      <c r="P18" s="54">
        <f t="shared" si="0"/>
        <v>46.335745462899148</v>
      </c>
      <c r="Q18" s="51">
        <f t="shared" si="1"/>
        <v>46.335745462899148</v>
      </c>
      <c r="R18" s="4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12" t="s">
        <v>29</v>
      </c>
      <c r="C19" s="51">
        <f>IF(EUR!C$10=0,0,EUR!C19/EUR!C$10)</f>
        <v>8.6314375694701742</v>
      </c>
      <c r="D19" s="51">
        <f>IF(EUR!D$10=0,0,EUR!D19/EUR!D$10)</f>
        <v>8.5624856420859174</v>
      </c>
      <c r="E19" s="193">
        <f>IF(EUR!E$10=0,0,EUR!E19/EUR!E$10)</f>
        <v>0</v>
      </c>
      <c r="F19" s="51">
        <f>IF(EUR!F$10=0,0,EUR!F19/EUR!F$10)</f>
        <v>0</v>
      </c>
      <c r="G19" s="51">
        <f>IF(EUR!G$10=0,0,EUR!G19/EUR!G$10)</f>
        <v>0</v>
      </c>
      <c r="H19" s="51">
        <f>IF(EUR!H$10=0,0,EUR!H19/EUR!H$10)</f>
        <v>0</v>
      </c>
      <c r="I19" s="51">
        <f>IF(EUR!I$10=0,0,EUR!I19/EUR!I$10)</f>
        <v>0</v>
      </c>
      <c r="J19" s="51">
        <f>IF(EUR!J$10=0,0,EUR!J19/EUR!J$10)</f>
        <v>0</v>
      </c>
      <c r="K19" s="51">
        <f>IF(EUR!K$10=0,0,EUR!K19/EUR!K$10)</f>
        <v>0</v>
      </c>
      <c r="L19" s="51">
        <f>IF(EUR!L$10=0,0,EUR!L19/EUR!L$10)</f>
        <v>0</v>
      </c>
      <c r="M19" s="51">
        <f>IF(EUR!M$10=0,0,EUR!M19/EUR!M$10)</f>
        <v>0</v>
      </c>
      <c r="N19" s="51">
        <f>IF(EUR!N$10=0,0,EUR!N19/EUR!N$10)</f>
        <v>0</v>
      </c>
      <c r="O19" s="51">
        <f>IF(EUR!O$10=0,0,EUR!O19/EUR!O$10)</f>
        <v>0</v>
      </c>
      <c r="P19" s="54">
        <f t="shared" si="0"/>
        <v>8.5624856420859174</v>
      </c>
      <c r="Q19" s="51">
        <f t="shared" si="1"/>
        <v>8.5624856420859174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12" t="s">
        <v>31</v>
      </c>
      <c r="C20" s="49">
        <f>IF(EUR!C$10=0,0,EUR!C20/EUR!C$10)</f>
        <v>1.9152927010003704</v>
      </c>
      <c r="D20" s="49">
        <f>IF(EUR!D$10=0,0,EUR!D20/EUR!D$10)</f>
        <v>1.8660693774408454</v>
      </c>
      <c r="E20" s="165">
        <f>IF(EUR!E$10=0,0,EUR!E20/EUR!E$10)</f>
        <v>0</v>
      </c>
      <c r="F20" s="49">
        <f>IF(EUR!F$10=0,0,EUR!F20/EUR!F$10)</f>
        <v>0</v>
      </c>
      <c r="G20" s="49">
        <f>IF(EUR!G$10=0,0,EUR!G20/EUR!G$10)</f>
        <v>0</v>
      </c>
      <c r="H20" s="49">
        <f>IF(EUR!H$10=0,0,EUR!H20/EUR!H$10)</f>
        <v>0</v>
      </c>
      <c r="I20" s="49">
        <f>IF(EUR!I$10=0,0,EUR!I20/EUR!I$10)</f>
        <v>0</v>
      </c>
      <c r="J20" s="49">
        <f>IF(EUR!J$10=0,0,EUR!J20/EUR!J$10)</f>
        <v>0</v>
      </c>
      <c r="K20" s="49">
        <f>IF(EUR!K$10=0,0,EUR!K20/EUR!K$10)</f>
        <v>0</v>
      </c>
      <c r="L20" s="49">
        <f>IF(EUR!L$10=0,0,EUR!L20/EUR!L$10)</f>
        <v>0</v>
      </c>
      <c r="M20" s="49">
        <f>IF(EUR!M$10=0,0,EUR!M20/EUR!M$10)</f>
        <v>0</v>
      </c>
      <c r="N20" s="49">
        <f>IF(EUR!N$10=0,0,EUR!N20/EUR!N$10)</f>
        <v>0</v>
      </c>
      <c r="O20" s="49">
        <f>IF(EUR!O$10=0,0,EUR!O20/EUR!O$10)</f>
        <v>0</v>
      </c>
      <c r="P20" s="50">
        <f t="shared" si="0"/>
        <v>1.8660693774408454</v>
      </c>
      <c r="Q20" s="49">
        <f t="shared" si="1"/>
        <v>1.8660693774408454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12" t="s">
        <v>33</v>
      </c>
      <c r="C21" s="49">
        <f>IF(EUR!C$10=0,0,EUR!C21/EUR!C$10)</f>
        <v>1.7217024824008893</v>
      </c>
      <c r="D21" s="49">
        <f>IF(EUR!D$10=0,0,EUR!D21/EUR!D$10)</f>
        <v>1.6882609694463588</v>
      </c>
      <c r="E21" s="165">
        <f>IF(EUR!E$10=0,0,EUR!E21/EUR!E$10)</f>
        <v>0</v>
      </c>
      <c r="F21" s="49">
        <f>IF(EUR!F$10=0,0,EUR!F21/EUR!F$10)</f>
        <v>0</v>
      </c>
      <c r="G21" s="49">
        <f>IF(EUR!G$10=0,0,EUR!G21/EUR!G$10)</f>
        <v>0</v>
      </c>
      <c r="H21" s="49">
        <f>IF(EUR!H$10=0,0,EUR!H21/EUR!H$10)</f>
        <v>0</v>
      </c>
      <c r="I21" s="49">
        <f>IF(EUR!I$10=0,0,EUR!I21/EUR!I$10)</f>
        <v>0</v>
      </c>
      <c r="J21" s="49">
        <f>IF(EUR!J$10=0,0,EUR!J21/EUR!J$10)</f>
        <v>0</v>
      </c>
      <c r="K21" s="49">
        <f>IF(EUR!K$10=0,0,EUR!K21/EUR!K$10)</f>
        <v>0</v>
      </c>
      <c r="L21" s="49">
        <f>IF(EUR!L$10=0,0,EUR!L21/EUR!L$10)</f>
        <v>0</v>
      </c>
      <c r="M21" s="49">
        <f>IF(EUR!M$10=0,0,EUR!M21/EUR!M$10)</f>
        <v>0</v>
      </c>
      <c r="N21" s="49">
        <f>IF(EUR!N$10=0,0,EUR!N21/EUR!N$10)</f>
        <v>0</v>
      </c>
      <c r="O21" s="49">
        <f>IF(EUR!O$10=0,0,EUR!O21/EUR!O$10)</f>
        <v>0</v>
      </c>
      <c r="P21" s="50">
        <f t="shared" si="0"/>
        <v>1.6882609694463588</v>
      </c>
      <c r="Q21" s="49">
        <f t="shared" si="1"/>
        <v>1.6882609694463588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12" t="s">
        <v>35</v>
      </c>
      <c r="C22" s="49">
        <f>IF(EUR!C$10=0,0,EUR!C22/EUR!C$10)</f>
        <v>1.1071230085216748</v>
      </c>
      <c r="D22" s="49">
        <f>IF(EUR!D$10=0,0,EUR!D22/EUR!D$10)</f>
        <v>1.0684585343441304</v>
      </c>
      <c r="E22" s="165">
        <f>IF(EUR!E$10=0,0,EUR!E22/EUR!E$10)</f>
        <v>0</v>
      </c>
      <c r="F22" s="49">
        <f>IF(EUR!F$10=0,0,EUR!F22/EUR!F$10)</f>
        <v>0</v>
      </c>
      <c r="G22" s="49">
        <f>IF(EUR!G$10=0,0,EUR!G22/EUR!G$10)</f>
        <v>0</v>
      </c>
      <c r="H22" s="49">
        <f>IF(EUR!H$10=0,0,EUR!H22/EUR!H$10)</f>
        <v>0</v>
      </c>
      <c r="I22" s="49">
        <f>IF(EUR!I$10=0,0,EUR!I22/EUR!I$10)</f>
        <v>0</v>
      </c>
      <c r="J22" s="49">
        <f>IF(EUR!J$10=0,0,EUR!J22/EUR!J$10)</f>
        <v>0</v>
      </c>
      <c r="K22" s="49">
        <f>IF(EUR!K$10=0,0,EUR!K22/EUR!K$10)</f>
        <v>0</v>
      </c>
      <c r="L22" s="49">
        <f>IF(EUR!L$10=0,0,EUR!L22/EUR!L$10)</f>
        <v>0</v>
      </c>
      <c r="M22" s="49">
        <f>IF(EUR!M$10=0,0,EUR!M22/EUR!M$10)</f>
        <v>0</v>
      </c>
      <c r="N22" s="49">
        <f>IF(EUR!N$10=0,0,EUR!N22/EUR!N$10)</f>
        <v>0</v>
      </c>
      <c r="O22" s="49">
        <f>IF(EUR!O$10=0,0,EUR!O22/EUR!O$10)</f>
        <v>0</v>
      </c>
      <c r="P22" s="50">
        <f t="shared" si="0"/>
        <v>1.0684585343441304</v>
      </c>
      <c r="Q22" s="49">
        <f t="shared" si="1"/>
        <v>1.0684585343441304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12" t="s">
        <v>37</v>
      </c>
      <c r="C23" s="51">
        <f>IF(EUR!C$10=0,0,EUR!C23/EUR!C$10)</f>
        <v>13.234994442386068</v>
      </c>
      <c r="D23" s="51">
        <f>IF(EUR!D$10=0,0,EUR!D23/EUR!D$10)</f>
        <v>12.678842177808407</v>
      </c>
      <c r="E23" s="193">
        <f>IF(EUR!E$10=0,0,EUR!E23/EUR!E$10)</f>
        <v>0</v>
      </c>
      <c r="F23" s="51">
        <f>IF(EUR!F$10=0,0,EUR!F23/EUR!F$10)</f>
        <v>0</v>
      </c>
      <c r="G23" s="51">
        <f>IF(EUR!G$10=0,0,EUR!G23/EUR!G$10)</f>
        <v>0</v>
      </c>
      <c r="H23" s="51">
        <f>IF(EUR!H$10=0,0,EUR!H23/EUR!H$10)</f>
        <v>0</v>
      </c>
      <c r="I23" s="51">
        <f>IF(EUR!I$10=0,0,EUR!I23/EUR!I$10)</f>
        <v>0</v>
      </c>
      <c r="J23" s="51">
        <f>IF(EUR!J$10=0,0,EUR!J23/EUR!J$10)</f>
        <v>0</v>
      </c>
      <c r="K23" s="51">
        <f>IF(EUR!K$10=0,0,EUR!K23/EUR!K$10)</f>
        <v>0</v>
      </c>
      <c r="L23" s="51">
        <f>IF(EUR!L$10=0,0,EUR!L23/EUR!L$10)</f>
        <v>0</v>
      </c>
      <c r="M23" s="51">
        <f>IF(EUR!M$10=0,0,EUR!M23/EUR!M$10)</f>
        <v>0</v>
      </c>
      <c r="N23" s="51">
        <f>IF(EUR!N$10=0,0,EUR!N23/EUR!N$10)</f>
        <v>0</v>
      </c>
      <c r="O23" s="51">
        <f>IF(EUR!O$10=0,0,EUR!O23/EUR!O$10)</f>
        <v>0</v>
      </c>
      <c r="P23" s="54">
        <f t="shared" si="0"/>
        <v>12.678842177808407</v>
      </c>
      <c r="Q23" s="49">
        <f t="shared" si="1"/>
        <v>12.678842177808407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12" t="s">
        <v>39</v>
      </c>
      <c r="C24" s="51">
        <f>IF(EUR!C$10=0,0,EUR!C24/EUR!C$10)</f>
        <v>13.569840681733977</v>
      </c>
      <c r="D24" s="51">
        <f>IF(EUR!D$10=0,0,EUR!D24/EUR!D$10)</f>
        <v>12.93648058810016</v>
      </c>
      <c r="E24" s="193">
        <f>IF(EUR!E$10=0,0,EUR!E24/EUR!E$10)</f>
        <v>0</v>
      </c>
      <c r="F24" s="51">
        <f>IF(EUR!F$10=0,0,EUR!F24/EUR!F$10)</f>
        <v>0</v>
      </c>
      <c r="G24" s="51">
        <f>IF(EUR!G$10=0,0,EUR!G24/EUR!G$10)</f>
        <v>0</v>
      </c>
      <c r="H24" s="51">
        <f>IF(EUR!H$10=0,0,EUR!H24/EUR!H$10)</f>
        <v>0</v>
      </c>
      <c r="I24" s="51">
        <f>IF(EUR!I$10=0,0,EUR!I24/EUR!I$10)</f>
        <v>0</v>
      </c>
      <c r="J24" s="51">
        <f>IF(EUR!J$10=0,0,EUR!J24/EUR!J$10)</f>
        <v>0</v>
      </c>
      <c r="K24" s="51">
        <f>IF(EUR!K$10=0,0,EUR!K24/EUR!K$10)</f>
        <v>0</v>
      </c>
      <c r="L24" s="51">
        <f>IF(EUR!L$10=0,0,EUR!L24/EUR!L$10)</f>
        <v>0</v>
      </c>
      <c r="M24" s="51">
        <f>IF(EUR!M$10=0,0,EUR!M24/EUR!M$10)</f>
        <v>0</v>
      </c>
      <c r="N24" s="51">
        <f>IF(EUR!N$10=0,0,EUR!N24/EUR!N$10)</f>
        <v>0</v>
      </c>
      <c r="O24" s="51">
        <f>IF(EUR!O$10=0,0,EUR!O24/EUR!O$10)</f>
        <v>0</v>
      </c>
      <c r="P24" s="54">
        <f t="shared" si="0"/>
        <v>12.93648058810016</v>
      </c>
      <c r="Q24" s="49">
        <f t="shared" si="1"/>
        <v>12.93648058810016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12" t="s">
        <v>41</v>
      </c>
      <c r="C25" s="49">
        <f>IF(EUR!C$10=0,0,EUR!C25/EUR!C$10)</f>
        <v>0.9118701370878104</v>
      </c>
      <c r="D25" s="49">
        <f>IF(EUR!D$10=0,0,EUR!D25/EUR!D$10)</f>
        <v>0.90462209970135543</v>
      </c>
      <c r="E25" s="165">
        <f>IF(EUR!E$10=0,0,EUR!E25/EUR!E$10)</f>
        <v>0</v>
      </c>
      <c r="F25" s="49">
        <f>IF(EUR!F$10=0,0,EUR!F25/EUR!F$10)</f>
        <v>0</v>
      </c>
      <c r="G25" s="49">
        <f>IF(EUR!G$10=0,0,EUR!G25/EUR!G$10)</f>
        <v>0</v>
      </c>
      <c r="H25" s="49">
        <f>IF(EUR!H$10=0,0,EUR!H25/EUR!H$10)</f>
        <v>0</v>
      </c>
      <c r="I25" s="49">
        <f>IF(EUR!I$10=0,0,EUR!I25/EUR!I$10)</f>
        <v>0</v>
      </c>
      <c r="J25" s="49">
        <f>IF(EUR!J$10=0,0,EUR!J25/EUR!J$10)</f>
        <v>0</v>
      </c>
      <c r="K25" s="49">
        <f>IF(EUR!K$10=0,0,EUR!K25/EUR!K$10)</f>
        <v>0</v>
      </c>
      <c r="L25" s="49">
        <f>IF(EUR!L$10=0,0,EUR!L25/EUR!L$10)</f>
        <v>0</v>
      </c>
      <c r="M25" s="49">
        <f>IF(EUR!M$10=0,0,EUR!M25/EUR!M$10)</f>
        <v>0</v>
      </c>
      <c r="N25" s="49">
        <f>IF(EUR!N$10=0,0,EUR!N25/EUR!N$10)</f>
        <v>0</v>
      </c>
      <c r="O25" s="49">
        <f>IF(EUR!O$10=0,0,EUR!O25/EUR!O$10)</f>
        <v>0</v>
      </c>
      <c r="P25" s="50">
        <f t="shared" si="0"/>
        <v>0.90462209970135543</v>
      </c>
      <c r="Q25" s="49">
        <f t="shared" si="1"/>
        <v>0.90462209970135543</v>
      </c>
      <c r="R25" s="41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12" t="s">
        <v>43</v>
      </c>
      <c r="C26" s="49">
        <f>IF(EUR!C$10=0,0,EUR!C26/EUR!C$10)</f>
        <v>6.8841816413486479</v>
      </c>
      <c r="D26" s="49">
        <f>IF(EUR!D$10=0,0,EUR!D26/EUR!D$10)</f>
        <v>6.8294624396967611</v>
      </c>
      <c r="E26" s="165">
        <f>IF(EUR!E$10=0,0,EUR!E26/EUR!E$10)</f>
        <v>0</v>
      </c>
      <c r="F26" s="49">
        <f>IF(EUR!F$10=0,0,EUR!F26/EUR!F$10)</f>
        <v>0</v>
      </c>
      <c r="G26" s="49">
        <f>IF(EUR!G$10=0,0,EUR!G26/EUR!G$10)</f>
        <v>0</v>
      </c>
      <c r="H26" s="49">
        <f>IF(EUR!H$10=0,0,EUR!H26/EUR!H$10)</f>
        <v>0</v>
      </c>
      <c r="I26" s="49">
        <f>IF(EUR!I$10=0,0,EUR!I26/EUR!I$10)</f>
        <v>0</v>
      </c>
      <c r="J26" s="49">
        <f>IF(EUR!J$10=0,0,EUR!J26/EUR!J$10)</f>
        <v>0</v>
      </c>
      <c r="K26" s="49">
        <f>IF(EUR!K$10=0,0,EUR!K26/EUR!K$10)</f>
        <v>0</v>
      </c>
      <c r="L26" s="49">
        <f>IF(EUR!L$10=0,0,EUR!L26/EUR!L$10)</f>
        <v>0</v>
      </c>
      <c r="M26" s="49">
        <f>IF(EUR!M$10=0,0,EUR!M26/EUR!M$10)</f>
        <v>0</v>
      </c>
      <c r="N26" s="49">
        <f>IF(EUR!N$10=0,0,EUR!N26/EUR!N$10)</f>
        <v>0</v>
      </c>
      <c r="O26" s="49">
        <f>IF(EUR!O$10=0,0,EUR!O26/EUR!O$10)</f>
        <v>0</v>
      </c>
      <c r="P26" s="50">
        <f t="shared" si="0"/>
        <v>6.8294624396967611</v>
      </c>
      <c r="Q26" s="49">
        <f t="shared" si="1"/>
        <v>6.8294624396967611</v>
      </c>
      <c r="R26" s="41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12" t="s">
        <v>45</v>
      </c>
      <c r="C27" s="51">
        <f>IF(EUR!C$10=0,0,EUR!C27/EUR!C$10)</f>
        <v>23.817038718043719</v>
      </c>
      <c r="D27" s="51">
        <f>IF(EUR!D$10=0,0,EUR!D27/EUR!D$10)</f>
        <v>23.662186997473007</v>
      </c>
      <c r="E27" s="193">
        <f>IF(EUR!E$10=0,0,EUR!E27/EUR!E$10)</f>
        <v>0</v>
      </c>
      <c r="F27" s="51">
        <f>IF(EUR!F$10=0,0,EUR!F27/EUR!F$10)</f>
        <v>0</v>
      </c>
      <c r="G27" s="51">
        <f>IF(EUR!G$10=0,0,EUR!G27/EUR!G$10)</f>
        <v>0</v>
      </c>
      <c r="H27" s="51">
        <f>IF(EUR!H$10=0,0,EUR!H27/EUR!H$10)</f>
        <v>0</v>
      </c>
      <c r="I27" s="51">
        <f>IF(EUR!I$10=0,0,EUR!I27/EUR!I$10)</f>
        <v>0</v>
      </c>
      <c r="J27" s="51">
        <f>IF(EUR!J$10=0,0,EUR!J27/EUR!J$10)</f>
        <v>0</v>
      </c>
      <c r="K27" s="51">
        <f>IF(EUR!K$10=0,0,EUR!K27/EUR!K$10)</f>
        <v>0</v>
      </c>
      <c r="L27" s="51">
        <f>IF(EUR!L$10=0,0,EUR!L27/EUR!L$10)</f>
        <v>0</v>
      </c>
      <c r="M27" s="51">
        <f>IF(EUR!M$10=0,0,EUR!M27/EUR!M$10)</f>
        <v>0</v>
      </c>
      <c r="N27" s="51">
        <f>IF(EUR!N$10=0,0,EUR!N27/EUR!N$10)</f>
        <v>0</v>
      </c>
      <c r="O27" s="51">
        <f>IF(EUR!O$10=0,0,EUR!O27/EUR!O$10)</f>
        <v>0</v>
      </c>
      <c r="P27" s="54">
        <f t="shared" si="0"/>
        <v>23.662186997473007</v>
      </c>
      <c r="Q27" s="49">
        <f t="shared" si="1"/>
        <v>23.662186997473007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12" t="s">
        <v>63</v>
      </c>
      <c r="C28" s="51">
        <f>IF(EUR!C$10=0,0,EUR!C28/EUR!C$10)</f>
        <v>15.932521304186736</v>
      </c>
      <c r="D28" s="51">
        <f>IF(EUR!D$10=0,0,EUR!D28/EUR!D$10)</f>
        <v>15.805881001608086</v>
      </c>
      <c r="E28" s="193">
        <f>IF(EUR!E$10=0,0,EUR!E28/EUR!E$10)</f>
        <v>0</v>
      </c>
      <c r="F28" s="51">
        <f>IF(EUR!F$10=0,0,EUR!F28/EUR!F$10)</f>
        <v>0</v>
      </c>
      <c r="G28" s="51">
        <f>IF(EUR!G$10=0,0,EUR!G28/EUR!G$10)</f>
        <v>0</v>
      </c>
      <c r="H28" s="51">
        <f>IF(EUR!H$10=0,0,EUR!H28/EUR!H$10)</f>
        <v>0</v>
      </c>
      <c r="I28" s="51">
        <f>IF(EUR!I$10=0,0,EUR!I28/EUR!I$10)</f>
        <v>0</v>
      </c>
      <c r="J28" s="51">
        <f>IF(EUR!J$10=0,0,EUR!J28/EUR!J$10)</f>
        <v>0</v>
      </c>
      <c r="K28" s="51">
        <f>IF(EUR!K$10=0,0,EUR!K28/EUR!K$10)</f>
        <v>0</v>
      </c>
      <c r="L28" s="51">
        <f>IF(EUR!L$10=0,0,EUR!L28/EUR!L$10)</f>
        <v>0</v>
      </c>
      <c r="M28" s="51">
        <f>IF(EUR!M$10=0,0,EUR!M28/EUR!M$10)</f>
        <v>0</v>
      </c>
      <c r="N28" s="51">
        <f>IF(EUR!N$10=0,0,EUR!N28/EUR!N$10)</f>
        <v>0</v>
      </c>
      <c r="O28" s="51">
        <f>IF(EUR!O$10=0,0,EUR!O28/EUR!O$10)</f>
        <v>0</v>
      </c>
      <c r="P28" s="54">
        <f t="shared" si="0"/>
        <v>15.805881001608086</v>
      </c>
      <c r="Q28" s="49">
        <f t="shared" si="1"/>
        <v>15.805881001608086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49">
        <f>IF(EUR!C$10=0,0,EUR!C29/EUR!C$10)</f>
        <v>6.2504631344942565</v>
      </c>
      <c r="D29" s="49">
        <f>IF(EUR!D$10=0,0,EUR!D29/EUR!D$10)</f>
        <v>6.172639558924879</v>
      </c>
      <c r="E29" s="165">
        <f>IF(EUR!E$10=0,0,EUR!E29/EUR!E$10)</f>
        <v>0</v>
      </c>
      <c r="F29" s="49">
        <f>IF(EUR!F$10=0,0,EUR!F29/EUR!F$10)</f>
        <v>0</v>
      </c>
      <c r="G29" s="49">
        <f>IF(EUR!G$10=0,0,EUR!G29/EUR!G$10)</f>
        <v>0</v>
      </c>
      <c r="H29" s="49">
        <f>IF(EUR!H$10=0,0,EUR!H29/EUR!H$10)</f>
        <v>0</v>
      </c>
      <c r="I29" s="49">
        <f>IF(EUR!I$10=0,0,EUR!I29/EUR!I$10)</f>
        <v>0</v>
      </c>
      <c r="J29" s="49">
        <f>IF(EUR!J$10=0,0,EUR!J29/EUR!J$10)</f>
        <v>0</v>
      </c>
      <c r="K29" s="49">
        <f>IF(EUR!K$10=0,0,EUR!K29/EUR!K$10)</f>
        <v>0</v>
      </c>
      <c r="L29" s="49">
        <f>IF(EUR!L$10=0,0,EUR!L29/EUR!L$10)</f>
        <v>0</v>
      </c>
      <c r="M29" s="49">
        <f>IF(EUR!M$10=0,0,EUR!M29/EUR!M$10)</f>
        <v>0</v>
      </c>
      <c r="N29" s="49">
        <f>IF(EUR!N$10=0,0,EUR!N29/EUR!N$10)</f>
        <v>0</v>
      </c>
      <c r="O29" s="49">
        <f>IF(EUR!O$10=0,0,EUR!O29/EUR!O$10)</f>
        <v>0</v>
      </c>
      <c r="P29" s="55">
        <f t="shared" ref="P29:P37" si="2">SUM(D29:O29)/$R$1</f>
        <v>6.172639558924879</v>
      </c>
      <c r="Q29" s="49">
        <f t="shared" si="1"/>
        <v>6.172639558924879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51">
        <f>IF(EUR!C$10=0,0,EUR!C30/EUR!C$10)</f>
        <v>22.026097628751387</v>
      </c>
      <c r="D30" s="51">
        <f>IF(EUR!D$10=0,0,EUR!D30/EUR!D$10)</f>
        <v>21.567539627842869</v>
      </c>
      <c r="E30" s="193">
        <f>IF(EUR!E$10=0,0,EUR!E30/EUR!E$10)</f>
        <v>0</v>
      </c>
      <c r="F30" s="51">
        <f>IF(EUR!F$10=0,0,EUR!F30/EUR!F$10)</f>
        <v>0</v>
      </c>
      <c r="G30" s="51">
        <f>IF(EUR!G$10=0,0,EUR!G30/EUR!G$10)</f>
        <v>0</v>
      </c>
      <c r="H30" s="51">
        <f>IF(EUR!H$10=0,0,EUR!H30/EUR!H$10)</f>
        <v>0</v>
      </c>
      <c r="I30" s="51">
        <f>IF(EUR!I$10=0,0,EUR!I30/EUR!I$10)</f>
        <v>0</v>
      </c>
      <c r="J30" s="51">
        <f>IF(EUR!J$10=0,0,EUR!J30/EUR!J$10)</f>
        <v>0</v>
      </c>
      <c r="K30" s="51">
        <f>IF(EUR!K$10=0,0,EUR!K30/EUR!K$10)</f>
        <v>0</v>
      </c>
      <c r="L30" s="51">
        <f>IF(EUR!L$10=0,0,EUR!L30/EUR!L$10)</f>
        <v>0</v>
      </c>
      <c r="M30" s="51">
        <f>IF(EUR!M$10=0,0,EUR!M30/EUR!M$10)</f>
        <v>0</v>
      </c>
      <c r="N30" s="51">
        <f>IF(EUR!N$10=0,0,EUR!N30/EUR!N$10)</f>
        <v>0</v>
      </c>
      <c r="O30" s="51">
        <f>IF(EUR!O$10=0,0,EUR!O30/EUR!O$10)</f>
        <v>0</v>
      </c>
      <c r="P30" s="56">
        <f t="shared" si="2"/>
        <v>21.567539627842869</v>
      </c>
      <c r="Q30" s="49">
        <f t="shared" si="1"/>
        <v>21.567539627842869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51">
        <f>IF(EUR!C$10=0,0,EUR!C31/EUR!C$10)</f>
        <v>9.8860689144127445</v>
      </c>
      <c r="D31" s="51">
        <f>IF(EUR!D$10=0,0,EUR!D31/EUR!D$10)</f>
        <v>9.9788651504709396</v>
      </c>
      <c r="E31" s="193">
        <f>IF(EUR!E$10=0,0,EUR!E31/EUR!E$10)</f>
        <v>0</v>
      </c>
      <c r="F31" s="51">
        <f>IF(EUR!F$10=0,0,EUR!F31/EUR!F$10)</f>
        <v>0</v>
      </c>
      <c r="G31" s="51">
        <f>IF(EUR!G$10=0,0,EUR!G31/EUR!G$10)</f>
        <v>0</v>
      </c>
      <c r="H31" s="51">
        <f>IF(EUR!H$10=0,0,EUR!H31/EUR!H$10)</f>
        <v>0</v>
      </c>
      <c r="I31" s="51">
        <f>IF(EUR!I$10=0,0,EUR!I31/EUR!I$10)</f>
        <v>0</v>
      </c>
      <c r="J31" s="51">
        <f>IF(EUR!J$10=0,0,EUR!J31/EUR!J$10)</f>
        <v>0</v>
      </c>
      <c r="K31" s="51">
        <f>IF(EUR!K$10=0,0,EUR!K31/EUR!K$10)</f>
        <v>0</v>
      </c>
      <c r="L31" s="51">
        <f>IF(EUR!L$10=0,0,EUR!L31/EUR!L$10)</f>
        <v>0</v>
      </c>
      <c r="M31" s="51">
        <f>IF(EUR!M$10=0,0,EUR!M31/EUR!M$10)</f>
        <v>0</v>
      </c>
      <c r="N31" s="51">
        <f>IF(EUR!N$10=0,0,EUR!N31/EUR!N$10)</f>
        <v>0</v>
      </c>
      <c r="O31" s="51">
        <f>IF(EUR!O$10=0,0,EUR!O31/EUR!O$10)</f>
        <v>0</v>
      </c>
      <c r="P31" s="56">
        <f t="shared" si="2"/>
        <v>9.9788651504709396</v>
      </c>
      <c r="Q31" s="49">
        <f t="shared" si="1"/>
        <v>9.9788651504709396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49">
        <f>IF(EUR!C$10=0,0,EUR!C32/EUR!C$10)</f>
        <v>1.6906724712856613</v>
      </c>
      <c r="D32" s="49">
        <f>IF(EUR!D$10=0,0,EUR!D32/EUR!D$10)</f>
        <v>1.6819434872501722</v>
      </c>
      <c r="E32" s="165">
        <f>IF(EUR!E$10=0,0,EUR!E32/EUR!E$10)</f>
        <v>0</v>
      </c>
      <c r="F32" s="49">
        <f>IF(EUR!F$10=0,0,EUR!F32/EUR!F$10)</f>
        <v>0</v>
      </c>
      <c r="G32" s="49">
        <f>IF(EUR!G$10=0,0,EUR!G32/EUR!G$10)</f>
        <v>0</v>
      </c>
      <c r="H32" s="49">
        <f>IF(EUR!H$10=0,0,EUR!H32/EUR!H$10)</f>
        <v>0</v>
      </c>
      <c r="I32" s="49">
        <f>IF(EUR!I$10=0,0,EUR!I32/EUR!I$10)</f>
        <v>0</v>
      </c>
      <c r="J32" s="49">
        <f>IF(EUR!J$10=0,0,EUR!J32/EUR!J$10)</f>
        <v>0</v>
      </c>
      <c r="K32" s="49">
        <f>IF(EUR!K$10=0,0,EUR!K32/EUR!K$10)</f>
        <v>0</v>
      </c>
      <c r="L32" s="49">
        <f>IF(EUR!L$10=0,0,EUR!L32/EUR!L$10)</f>
        <v>0</v>
      </c>
      <c r="M32" s="49">
        <f>IF(EUR!M$10=0,0,EUR!M32/EUR!M$10)</f>
        <v>0</v>
      </c>
      <c r="N32" s="49">
        <f>IF(EUR!N$10=0,0,EUR!N32/EUR!N$10)</f>
        <v>0</v>
      </c>
      <c r="O32" s="49">
        <f>IF(EUR!O$10=0,0,EUR!O32/EUR!O$10)</f>
        <v>0</v>
      </c>
      <c r="P32" s="55">
        <f t="shared" si="2"/>
        <v>1.6819434872501722</v>
      </c>
      <c r="Q32" s="49">
        <f t="shared" si="1"/>
        <v>1.6819434872501722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8" s="4" customFormat="1" ht="12.75" x14ac:dyDescent="0.35">
      <c r="A33" s="34" t="s">
        <v>77</v>
      </c>
      <c r="B33" s="32" t="s">
        <v>78</v>
      </c>
      <c r="C33" s="51">
        <f>IF(EUR!C$10=0,0,EUR!C33/EUR!C$10)</f>
        <v>9.0320489070025936</v>
      </c>
      <c r="D33" s="51">
        <f>IF(EUR!D$10=0,0,EUR!D33/EUR!D$10)</f>
        <v>9.0674247645302088</v>
      </c>
      <c r="E33" s="193">
        <f>IF(EUR!E$10=0,0,EUR!E33/EUR!E$10)</f>
        <v>0</v>
      </c>
      <c r="F33" s="51">
        <f>IF(EUR!F$10=0,0,EUR!F33/EUR!F$10)</f>
        <v>0</v>
      </c>
      <c r="G33" s="51">
        <f>IF(EUR!G$10=0,0,EUR!G33/EUR!G$10)</f>
        <v>0</v>
      </c>
      <c r="H33" s="51">
        <f>IF(EUR!H$10=0,0,EUR!H33/EUR!H$10)</f>
        <v>0</v>
      </c>
      <c r="I33" s="51">
        <f>IF(EUR!I$10=0,0,EUR!I33/EUR!I$10)</f>
        <v>0</v>
      </c>
      <c r="J33" s="51">
        <f>IF(EUR!J$10=0,0,EUR!J33/EUR!J$10)</f>
        <v>0</v>
      </c>
      <c r="K33" s="51">
        <f>IF(EUR!K$10=0,0,EUR!K33/EUR!K$10)</f>
        <v>0</v>
      </c>
      <c r="L33" s="51">
        <f>IF(EUR!L$10=0,0,EUR!L33/EUR!L$10)</f>
        <v>0</v>
      </c>
      <c r="M33" s="51">
        <f>IF(EUR!M$10=0,0,EUR!M33/EUR!M$10)</f>
        <v>0</v>
      </c>
      <c r="N33" s="51">
        <f>IF(EUR!N$10=0,0,EUR!N33/EUR!N$10)</f>
        <v>0</v>
      </c>
      <c r="O33" s="51">
        <f>IF(EUR!O$10=0,0,EUR!O33/EUR!O$10)</f>
        <v>0</v>
      </c>
      <c r="P33" s="63">
        <f t="shared" si="2"/>
        <v>9.0674247645302088</v>
      </c>
      <c r="Q33" s="49">
        <f t="shared" si="1"/>
        <v>9.0674247645302088</v>
      </c>
      <c r="R33" s="42"/>
    </row>
    <row r="34" spans="1:18" ht="12.75" x14ac:dyDescent="0.35">
      <c r="A34" s="3" t="s">
        <v>74</v>
      </c>
      <c r="B34" s="61" t="s">
        <v>75</v>
      </c>
      <c r="C34" s="49">
        <f>IF(EUR!C$10=0,0,EUR!C34/EUR!C$10)</f>
        <v>2.0565487217487957</v>
      </c>
      <c r="D34" s="49">
        <f>IF(EUR!D$10=0,0,EUR!D34/EUR!D$10)</f>
        <v>2.0142430507695841</v>
      </c>
      <c r="E34" s="165">
        <f>IF(EUR!E$10=0,0,EUR!E34/EUR!E$10)</f>
        <v>0</v>
      </c>
      <c r="F34" s="49">
        <f>IF(EUR!F$10=0,0,EUR!F34/EUR!F$10)</f>
        <v>0</v>
      </c>
      <c r="G34" s="49">
        <f>IF(EUR!G$10=0,0,EUR!G34/EUR!G$10)</f>
        <v>0</v>
      </c>
      <c r="H34" s="49">
        <f>IF(EUR!H$10=0,0,EUR!H34/EUR!H$10)</f>
        <v>0</v>
      </c>
      <c r="I34" s="49">
        <f>IF(EUR!I$10=0,0,EUR!I34/EUR!I$10)</f>
        <v>0</v>
      </c>
      <c r="J34" s="49">
        <f>IF(EUR!J$10=0,0,EUR!J34/EUR!J$10)</f>
        <v>0</v>
      </c>
      <c r="K34" s="49">
        <f>IF(EUR!K$10=0,0,EUR!K34/EUR!K$10)</f>
        <v>0</v>
      </c>
      <c r="L34" s="49">
        <f>IF(EUR!L$10=0,0,EUR!L34/EUR!L$10)</f>
        <v>0</v>
      </c>
      <c r="M34" s="49">
        <f>IF(EUR!M$10=0,0,EUR!M34/EUR!M$10)</f>
        <v>0</v>
      </c>
      <c r="N34" s="49">
        <f>IF(EUR!N$10=0,0,EUR!N34/EUR!N$10)</f>
        <v>0</v>
      </c>
      <c r="O34" s="49">
        <f>IF(EUR!O$10=0,0,EUR!O34/EUR!O$10)</f>
        <v>0</v>
      </c>
      <c r="P34" s="55">
        <f t="shared" si="2"/>
        <v>2.0142430507695841</v>
      </c>
      <c r="Q34" s="49">
        <f t="shared" si="1"/>
        <v>2.0142430507695841</v>
      </c>
    </row>
    <row r="35" spans="1:18" ht="12.75" x14ac:dyDescent="0.35">
      <c r="A35" s="3" t="s">
        <v>79</v>
      </c>
      <c r="B35" s="61" t="s">
        <v>80</v>
      </c>
      <c r="C35" s="51">
        <f>IF(EUR!C$10=0,0,EUR!C35/EUR!C$10)</f>
        <v>105.49543812523157</v>
      </c>
      <c r="D35" s="51">
        <f>IF(EUR!D$10=0,0,EUR!D35/EUR!D$10)</f>
        <v>106.18998391913622</v>
      </c>
      <c r="E35" s="193">
        <f>IF(EUR!E$10=0,0,EUR!E35/EUR!E$10)</f>
        <v>0</v>
      </c>
      <c r="F35" s="51">
        <f>IF(EUR!F$10=0,0,EUR!F35/EUR!F$10)</f>
        <v>0</v>
      </c>
      <c r="G35" s="51">
        <f>IF(EUR!G$10=0,0,EUR!G35/EUR!G$10)</f>
        <v>0</v>
      </c>
      <c r="H35" s="51">
        <f>IF(EUR!H$10=0,0,EUR!H35/EUR!H$10)</f>
        <v>0</v>
      </c>
      <c r="I35" s="51">
        <f>IF(EUR!I$10=0,0,EUR!I35/EUR!I$10)</f>
        <v>0</v>
      </c>
      <c r="J35" s="51">
        <f>IF(EUR!J$10=0,0,EUR!J35/EUR!J$10)</f>
        <v>0</v>
      </c>
      <c r="K35" s="51">
        <f>IF(EUR!K$10=0,0,EUR!K35/EUR!K$10)</f>
        <v>0</v>
      </c>
      <c r="L35" s="51">
        <f>IF(EUR!L$10=0,0,EUR!L35/EUR!L$10)</f>
        <v>0</v>
      </c>
      <c r="M35" s="51">
        <f>IF(EUR!M$10=0,0,EUR!M35/EUR!M$10)</f>
        <v>0</v>
      </c>
      <c r="N35" s="51">
        <f>IF(EUR!N$10=0,0,EUR!N35/EUR!N$10)</f>
        <v>0</v>
      </c>
      <c r="O35" s="51">
        <f>IF(EUR!O$10=0,0,EUR!O35/EUR!O$10)</f>
        <v>0</v>
      </c>
      <c r="P35" s="55">
        <f t="shared" si="2"/>
        <v>106.18998391913622</v>
      </c>
      <c r="Q35" s="49">
        <f t="shared" si="1"/>
        <v>106.18998391913622</v>
      </c>
    </row>
    <row r="36" spans="1:18" ht="12.75" x14ac:dyDescent="0.35">
      <c r="A36" s="3" t="s">
        <v>112</v>
      </c>
      <c r="B36" s="104" t="s">
        <v>114</v>
      </c>
      <c r="C36" s="51">
        <f>IF(EUR!C$10=0,0,EUR!C36/EUR!C$10)</f>
        <v>4.6462694516487586</v>
      </c>
      <c r="D36" s="51">
        <f>IF(EUR!D$10=0,0,EUR!D36/EUR!D$10)</f>
        <v>4.6878359751895236</v>
      </c>
      <c r="E36" s="193">
        <f>IF(EUR!E$10=0,0,EUR!E36/EUR!E$10)</f>
        <v>0</v>
      </c>
      <c r="F36" s="51">
        <f>IF(EUR!F$10=0,0,EUR!F36/EUR!F$10)</f>
        <v>0</v>
      </c>
      <c r="G36" s="51">
        <f>IF(EUR!G$10=0,0,EUR!G36/EUR!G$10)</f>
        <v>0</v>
      </c>
      <c r="H36" s="51">
        <f>IF(EUR!H$10=0,0,EUR!H36/EUR!H$10)</f>
        <v>0</v>
      </c>
      <c r="I36" s="51">
        <f>IF(EUR!I$10=0,0,EUR!I36/EUR!I$10)</f>
        <v>0</v>
      </c>
      <c r="J36" s="51">
        <f>IF(EUR!J$10=0,0,EUR!J36/EUR!J$10)</f>
        <v>0</v>
      </c>
      <c r="K36" s="51">
        <f>IF(EUR!K$10=0,0,EUR!K36/EUR!K$10)</f>
        <v>0</v>
      </c>
      <c r="L36" s="51">
        <f>IF(EUR!L$10=0,0,EUR!L36/EUR!L$10)</f>
        <v>0</v>
      </c>
      <c r="M36" s="51">
        <f>IF(EUR!M$10=0,0,EUR!M36/EUR!M$10)</f>
        <v>0</v>
      </c>
      <c r="N36" s="51">
        <f>IF(EUR!N$10=0,0,EUR!N36/EUR!N$10)</f>
        <v>0</v>
      </c>
      <c r="O36" s="51">
        <f>IF(EUR!O$10=0,0,EUR!O36/EUR!O$10)</f>
        <v>0</v>
      </c>
      <c r="P36" s="55">
        <f t="shared" si="2"/>
        <v>4.6878359751895236</v>
      </c>
      <c r="Q36" s="49">
        <f t="shared" si="1"/>
        <v>4.6878359751895236</v>
      </c>
    </row>
    <row r="37" spans="1:18" ht="12.75" x14ac:dyDescent="0.35">
      <c r="A37" s="3" t="s">
        <v>113</v>
      </c>
      <c r="B37" s="104" t="s">
        <v>115</v>
      </c>
      <c r="C37" s="51">
        <f>IF(EUR!C$10=0,0,EUR!C37/EUR!C$10)</f>
        <v>0.47569701741385695</v>
      </c>
      <c r="D37" s="51">
        <f>IF(EUR!D$10=0,0,EUR!D37/EUR!D$10)</f>
        <v>0.47995635194118996</v>
      </c>
      <c r="E37" s="193">
        <f>IF(EUR!E$10=0,0,EUR!E37/EUR!E$10)</f>
        <v>0</v>
      </c>
      <c r="F37" s="51">
        <f>IF(EUR!F$10=0,0,EUR!F37/EUR!F$10)</f>
        <v>0</v>
      </c>
      <c r="G37" s="51">
        <f>IF(EUR!G$10=0,0,EUR!G37/EUR!G$10)</f>
        <v>0</v>
      </c>
      <c r="H37" s="51">
        <f>IF(EUR!H$10=0,0,EUR!H37/EUR!H$10)</f>
        <v>0</v>
      </c>
      <c r="I37" s="51">
        <f>IF(EUR!I$10=0,0,EUR!I37/EUR!I$10)</f>
        <v>0</v>
      </c>
      <c r="J37" s="51">
        <f>IF(EUR!J$10=0,0,EUR!J37/EUR!J$10)</f>
        <v>0</v>
      </c>
      <c r="K37" s="51">
        <f>IF(EUR!K$10=0,0,EUR!K37/EUR!K$10)</f>
        <v>0</v>
      </c>
      <c r="L37" s="51">
        <f>IF(EUR!L$10=0,0,EUR!L37/EUR!L$10)</f>
        <v>0</v>
      </c>
      <c r="M37" s="51">
        <f>IF(EUR!M$10=0,0,EUR!M37/EUR!M$10)</f>
        <v>0</v>
      </c>
      <c r="N37" s="51">
        <f>IF(EUR!N$10=0,0,EUR!N37/EUR!N$10)</f>
        <v>0</v>
      </c>
      <c r="O37" s="51">
        <f>IF(EUR!O$10=0,0,EUR!O37/EUR!O$10)</f>
        <v>0</v>
      </c>
      <c r="P37" s="55">
        <f t="shared" si="2"/>
        <v>0.47995635194118996</v>
      </c>
      <c r="Q37" s="49">
        <f t="shared" si="1"/>
        <v>0.47995635194118996</v>
      </c>
    </row>
    <row r="38" spans="1:18" ht="12.75" x14ac:dyDescent="0.35">
      <c r="A38" s="61" t="s">
        <v>116</v>
      </c>
      <c r="B38" s="61" t="s">
        <v>117</v>
      </c>
      <c r="C38" s="49">
        <f>IF(EUR!C$10=0,0,EUR!C38/EUR!C$10)</f>
        <v>4.7452528714338644</v>
      </c>
      <c r="D38" s="49">
        <f>IF(EUR!D$10=0,0,EUR!D38/EUR!D$10)</f>
        <v>4.7868022053756034</v>
      </c>
      <c r="E38" s="165">
        <f>IF(EUR!E$10=0,0,EUR!E38/EUR!E$10)</f>
        <v>0</v>
      </c>
      <c r="F38" s="49">
        <f>IF(EUR!F$10=0,0,EUR!F38/EUR!F$10)</f>
        <v>0</v>
      </c>
      <c r="G38" s="49">
        <f>IF(EUR!G$10=0,0,EUR!G38/EUR!G$10)</f>
        <v>0</v>
      </c>
      <c r="H38" s="49">
        <f>IF(EUR!H$10=0,0,EUR!H38/EUR!H$10)</f>
        <v>0</v>
      </c>
      <c r="I38" s="49">
        <f>IF(EUR!I$10=0,0,EUR!I38/EUR!I$10)</f>
        <v>0</v>
      </c>
      <c r="J38" s="49">
        <f>IF(EUR!J$10=0,0,EUR!J38/EUR!J$10)</f>
        <v>0</v>
      </c>
      <c r="K38" s="49">
        <f>IF(EUR!K$10=0,0,EUR!K38/EUR!K$10)</f>
        <v>0</v>
      </c>
      <c r="L38" s="49">
        <f>IF(EUR!L$10=0,0,EUR!L38/EUR!L$10)</f>
        <v>0</v>
      </c>
      <c r="M38" s="49">
        <f>IF(EUR!M$10=0,0,EUR!M38/EUR!M$10)</f>
        <v>0</v>
      </c>
      <c r="N38" s="49">
        <f>IF(EUR!N$10=0,0,EUR!N38/EUR!N$10)</f>
        <v>0</v>
      </c>
      <c r="O38" s="49">
        <f>IF(EUR!O$10=0,0,EUR!O38/EUR!O$10)</f>
        <v>0</v>
      </c>
      <c r="P38" s="55">
        <f t="shared" ref="P38:P46" si="3">SUM(D38:O38)/$R$1</f>
        <v>4.7868022053756034</v>
      </c>
      <c r="Q38" s="49">
        <f t="shared" ref="Q38:Q46" si="4">D38</f>
        <v>4.7868022053756034</v>
      </c>
    </row>
    <row r="39" spans="1:18" ht="12.75" x14ac:dyDescent="0.35">
      <c r="A39" s="61" t="s">
        <v>120</v>
      </c>
      <c r="B39" s="61" t="s">
        <v>118</v>
      </c>
      <c r="C39" s="49">
        <f>IF(EUR!C$10=0,0,EUR!C39/EUR!C$10)</f>
        <v>112.99126991478326</v>
      </c>
      <c r="D39" s="43">
        <f>IF(EUR!D$10=0,0,EUR!D39/EUR!D$10)</f>
        <v>114.57049161497817</v>
      </c>
      <c r="E39" s="167">
        <f>IF(EUR!E$10=0,0,EUR!E39/EUR!E$10)</f>
        <v>0</v>
      </c>
      <c r="F39" s="43">
        <f>IF(EUR!F$10=0,0,EUR!F39/EUR!F$10)</f>
        <v>0</v>
      </c>
      <c r="G39" s="43">
        <f>IF(EUR!G$10=0,0,EUR!G39/EUR!G$10)</f>
        <v>0</v>
      </c>
      <c r="H39" s="43">
        <f>IF(EUR!H$10=0,0,EUR!H39/EUR!H$10)</f>
        <v>0</v>
      </c>
      <c r="I39" s="43">
        <f>IF(EUR!I$10=0,0,EUR!I39/EUR!I$10)</f>
        <v>0</v>
      </c>
      <c r="J39" s="43">
        <f>IF(EUR!J$10=0,0,EUR!J39/EUR!J$10)</f>
        <v>0</v>
      </c>
      <c r="K39" s="43">
        <f>IF(EUR!K$10=0,0,EUR!K39/EUR!K$10)</f>
        <v>0</v>
      </c>
      <c r="L39" s="43">
        <f>IF(EUR!L$10=0,0,EUR!L39/EUR!L$10)</f>
        <v>0</v>
      </c>
      <c r="M39" s="43">
        <f>IF(EUR!M$10=0,0,EUR!M39/EUR!M$10)</f>
        <v>0</v>
      </c>
      <c r="N39" s="43">
        <f>IF(EUR!N$10=0,0,EUR!N39/EUR!N$10)</f>
        <v>0</v>
      </c>
      <c r="O39" s="43">
        <f>IF(EUR!O$10=0,0,EUR!O39/EUR!O$10)</f>
        <v>0</v>
      </c>
      <c r="P39" s="55">
        <f t="shared" si="3"/>
        <v>114.57049161497817</v>
      </c>
      <c r="Q39" s="49">
        <f t="shared" si="4"/>
        <v>114.57049161497817</v>
      </c>
    </row>
    <row r="40" spans="1:18" ht="12.75" x14ac:dyDescent="0.35">
      <c r="A40" s="61" t="s">
        <v>121</v>
      </c>
      <c r="B40" s="61" t="s">
        <v>122</v>
      </c>
      <c r="C40" s="49">
        <f>IF(EUR!C$10=0,0,EUR!C40/EUR!C$10)</f>
        <v>5.0354297888106707</v>
      </c>
      <c r="D40" s="43">
        <f>IF(EUR!D$10=0,0,EUR!D40/EUR!D$10)</f>
        <v>4.9798989202848603</v>
      </c>
      <c r="E40" s="167">
        <f>IF(EUR!E$10=0,0,EUR!E40/EUR!E$10)</f>
        <v>0</v>
      </c>
      <c r="F40" s="43">
        <f>IF(EUR!F$10=0,0,EUR!F40/EUR!F$10)</f>
        <v>0</v>
      </c>
      <c r="G40" s="43">
        <f>IF(EUR!G$10=0,0,EUR!G40/EUR!G$10)</f>
        <v>0</v>
      </c>
      <c r="H40" s="43">
        <f>IF(EUR!H$10=0,0,EUR!H40/EUR!H$10)</f>
        <v>0</v>
      </c>
      <c r="I40" s="43">
        <f>IF(EUR!I$10=0,0,EUR!I40/EUR!I$10)</f>
        <v>0</v>
      </c>
      <c r="J40" s="43">
        <f>IF(EUR!J$10=0,0,EUR!J40/EUR!J$10)</f>
        <v>0</v>
      </c>
      <c r="K40" s="43">
        <f>IF(EUR!K$10=0,0,EUR!K40/EUR!K$10)</f>
        <v>0</v>
      </c>
      <c r="L40" s="43">
        <f>IF(EUR!L$10=0,0,EUR!L40/EUR!L$10)</f>
        <v>0</v>
      </c>
      <c r="M40" s="43">
        <f>IF(EUR!M$10=0,0,EUR!M40/EUR!M$10)</f>
        <v>0</v>
      </c>
      <c r="N40" s="43">
        <f>IF(EUR!N$10=0,0,EUR!N40/EUR!N$10)</f>
        <v>0</v>
      </c>
      <c r="O40" s="43">
        <f>IF(EUR!O$10=0,0,EUR!O40/EUR!O$10)</f>
        <v>0</v>
      </c>
      <c r="P40" s="55">
        <f t="shared" si="3"/>
        <v>4.9798989202848603</v>
      </c>
      <c r="Q40" s="49">
        <f t="shared" si="4"/>
        <v>4.9798989202848603</v>
      </c>
    </row>
    <row r="41" spans="1:18" ht="12.75" x14ac:dyDescent="0.35">
      <c r="A41" s="61" t="s">
        <v>123</v>
      </c>
      <c r="B41" s="61" t="s">
        <v>124</v>
      </c>
      <c r="C41" s="49">
        <f>IF(EUR!C$10=0,0,EUR!C41/EUR!C$10)</f>
        <v>44.569748054835124</v>
      </c>
      <c r="D41" s="49">
        <f>IF(EUR!D$10=0,0,EUR!D41/EUR!D$10)</f>
        <v>43.646910176889499</v>
      </c>
      <c r="E41" s="165">
        <f>IF(EUR!E$10=0,0,EUR!E41/EUR!E$10)</f>
        <v>0</v>
      </c>
      <c r="F41" s="49">
        <f>IF(EUR!F$10=0,0,EUR!F41/EUR!F$10)</f>
        <v>0</v>
      </c>
      <c r="G41" s="49">
        <f>IF(EUR!G$10=0,0,EUR!G41/EUR!G$10)</f>
        <v>0</v>
      </c>
      <c r="H41" s="49">
        <f>IF(EUR!H$10=0,0,EUR!H41/EUR!H$10)</f>
        <v>0</v>
      </c>
      <c r="I41" s="49">
        <f>IF(EUR!I$10=0,0,EUR!I41/EUR!I$10)</f>
        <v>0</v>
      </c>
      <c r="J41" s="49">
        <f>IF(EUR!J$10=0,0,EUR!J41/EUR!J$10)</f>
        <v>0</v>
      </c>
      <c r="K41" s="49">
        <f>IF(EUR!K$10=0,0,EUR!K41/EUR!K$10)</f>
        <v>0</v>
      </c>
      <c r="L41" s="49">
        <f>IF(EUR!L$10=0,0,EUR!L41/EUR!L$10)</f>
        <v>0</v>
      </c>
      <c r="M41" s="49">
        <f>IF(EUR!M$10=0,0,EUR!M41/EUR!M$10)</f>
        <v>0</v>
      </c>
      <c r="N41" s="49">
        <f>IF(EUR!N$10=0,0,EUR!N41/EUR!N$10)</f>
        <v>0</v>
      </c>
      <c r="O41" s="49">
        <f>IF(EUR!O$10=0,0,EUR!O41/EUR!O$10)</f>
        <v>0</v>
      </c>
      <c r="P41" s="55">
        <f t="shared" si="3"/>
        <v>43.646910176889499</v>
      </c>
      <c r="Q41" s="124">
        <f t="shared" si="4"/>
        <v>43.646910176889499</v>
      </c>
    </row>
    <row r="42" spans="1:18" ht="12.75" x14ac:dyDescent="0.35">
      <c r="A42" s="61" t="s">
        <v>125</v>
      </c>
      <c r="B42" s="61" t="s">
        <v>126</v>
      </c>
      <c r="C42" s="49">
        <f>IF(EUR!C$10=0,0,EUR!C42/EUR!C$10)</f>
        <v>5.8972072989996294</v>
      </c>
      <c r="D42" s="49">
        <f>IF(EUR!D$10=0,0,EUR!D42/EUR!D$10)</f>
        <v>5.8824948311509297</v>
      </c>
      <c r="E42" s="165">
        <f>IF(EUR!E$10=0,0,EUR!E42/EUR!E$10)</f>
        <v>0</v>
      </c>
      <c r="F42" s="49">
        <f>IF(EUR!F$10=0,0,EUR!F42/EUR!F$10)</f>
        <v>0</v>
      </c>
      <c r="G42" s="49">
        <f>IF(EUR!G$10=0,0,EUR!G42/EUR!G$10)</f>
        <v>0</v>
      </c>
      <c r="H42" s="49">
        <f>IF(EUR!H$10=0,0,EUR!H42/EUR!H$10)</f>
        <v>0</v>
      </c>
      <c r="I42" s="49">
        <f>IF(EUR!I$10=0,0,EUR!I42/EUR!I$10)</f>
        <v>0</v>
      </c>
      <c r="J42" s="49">
        <f>IF(EUR!J$10=0,0,EUR!J42/EUR!J$10)</f>
        <v>0</v>
      </c>
      <c r="K42" s="49">
        <f>IF(EUR!K$10=0,0,EUR!K42/EUR!K$10)</f>
        <v>0</v>
      </c>
      <c r="L42" s="49">
        <f>IF(EUR!L$10=0,0,EUR!L42/EUR!L$10)</f>
        <v>0</v>
      </c>
      <c r="M42" s="49">
        <f>IF(EUR!M$10=0,0,EUR!M42/EUR!M$10)</f>
        <v>0</v>
      </c>
      <c r="N42" s="49">
        <f>IF(EUR!N$10=0,0,EUR!N42/EUR!N$10)</f>
        <v>0</v>
      </c>
      <c r="O42" s="49">
        <f>IF(EUR!O$10=0,0,EUR!O42/EUR!O$10)</f>
        <v>0</v>
      </c>
      <c r="P42" s="55">
        <f t="shared" si="3"/>
        <v>5.8824948311509297</v>
      </c>
      <c r="Q42" s="49">
        <f t="shared" si="4"/>
        <v>5.8824948311509297</v>
      </c>
    </row>
    <row r="43" spans="1:18" ht="12.75" x14ac:dyDescent="0.35">
      <c r="A43" s="61" t="s">
        <v>128</v>
      </c>
      <c r="B43" s="61" t="s">
        <v>129</v>
      </c>
      <c r="C43" s="49">
        <f>IF(EUR!C$10=0,0,EUR!C43/EUR!C$10)</f>
        <v>39.615853093738423</v>
      </c>
      <c r="D43" s="49">
        <f>IF(EUR!D$10=0,0,EUR!D43/EUR!D$10)</f>
        <v>39.193303468872038</v>
      </c>
      <c r="E43" s="165">
        <f>IF(EUR!E$10=0,0,EUR!E43/EUR!E$10)</f>
        <v>0</v>
      </c>
      <c r="F43" s="49">
        <f>IF(EUR!F$10=0,0,EUR!F43/EUR!F$10)</f>
        <v>0</v>
      </c>
      <c r="G43" s="49">
        <f>IF(EUR!G$10=0,0,EUR!G43/EUR!G$10)</f>
        <v>0</v>
      </c>
      <c r="H43" s="49">
        <f>IF(EUR!H$10=0,0,EUR!H43/EUR!H$10)</f>
        <v>0</v>
      </c>
      <c r="I43" s="49">
        <f>IF(EUR!I$10=0,0,EUR!I43/EUR!I$10)</f>
        <v>0</v>
      </c>
      <c r="J43" s="49">
        <f>IF(EUR!J$10=0,0,EUR!J43/EUR!J$10)</f>
        <v>0</v>
      </c>
      <c r="K43" s="49">
        <f>IF(EUR!K$10=0,0,EUR!K43/EUR!K$10)</f>
        <v>0</v>
      </c>
      <c r="L43" s="49">
        <f>IF(EUR!L$10=0,0,EUR!L43/EUR!L$10)</f>
        <v>0</v>
      </c>
      <c r="M43" s="49">
        <f>IF(EUR!M$10=0,0,EUR!M43/EUR!M$10)</f>
        <v>0</v>
      </c>
      <c r="N43" s="49">
        <f>IF(EUR!N$10=0,0,EUR!N43/EUR!N$10)</f>
        <v>0</v>
      </c>
      <c r="O43" s="49">
        <f>IF(EUR!O$10=0,0,EUR!O43/EUR!O$10)</f>
        <v>0</v>
      </c>
      <c r="P43" s="55">
        <f t="shared" si="3"/>
        <v>39.193303468872038</v>
      </c>
      <c r="Q43" s="49">
        <f t="shared" si="4"/>
        <v>39.193303468872038</v>
      </c>
    </row>
    <row r="44" spans="1:18" ht="12.75" x14ac:dyDescent="0.35">
      <c r="A44" s="61" t="s">
        <v>131</v>
      </c>
      <c r="B44" s="61" t="s">
        <v>132</v>
      </c>
      <c r="C44" s="51">
        <f>IF(EUR!C$10=0,0,EUR!C44/EUR!C$10)</f>
        <v>28.126157836235645</v>
      </c>
      <c r="D44" s="51">
        <f>IF(EUR!D$10=0,0,EUR!D44/EUR!D$10)</f>
        <v>28.38731909028256</v>
      </c>
      <c r="E44" s="165">
        <f>IF(EUR!E$10=0,0,EUR!E44/EUR!E$10)</f>
        <v>0</v>
      </c>
      <c r="F44" s="51">
        <f>IF(EUR!F$10=0,0,EUR!F44/EUR!F$10)</f>
        <v>0</v>
      </c>
      <c r="G44" s="51">
        <f>IF(EUR!G$10=0,0,EUR!G44/EUR!G$10)</f>
        <v>0</v>
      </c>
      <c r="H44" s="51">
        <f>IF(EUR!H$10=0,0,EUR!H44/EUR!H$10)</f>
        <v>0</v>
      </c>
      <c r="I44" s="51">
        <f>IF(EUR!I$10=0,0,EUR!I44/EUR!I$10)</f>
        <v>0</v>
      </c>
      <c r="J44" s="51">
        <f>IF(EUR!J$10=0,0,EUR!J44/EUR!J$10)</f>
        <v>0</v>
      </c>
      <c r="K44" s="51">
        <f>IF(EUR!K$10=0,0,EUR!K44/EUR!K$10)</f>
        <v>0</v>
      </c>
      <c r="L44" s="51">
        <f>IF(EUR!L$10=0,0,EUR!L44/EUR!L$10)</f>
        <v>0</v>
      </c>
      <c r="M44" s="51">
        <f>IF(EUR!M$10=0,0,EUR!M44/EUR!M$10)</f>
        <v>0</v>
      </c>
      <c r="N44" s="51">
        <f>IF(EUR!N$10=0,0,EUR!N44/EUR!N$10)</f>
        <v>0</v>
      </c>
      <c r="O44" s="51">
        <f>IF(EUR!O$10=0,0,EUR!O44/EUR!O$10)</f>
        <v>0</v>
      </c>
      <c r="P44" s="55">
        <f t="shared" si="3"/>
        <v>28.38731909028256</v>
      </c>
      <c r="Q44" s="49">
        <f t="shared" si="4"/>
        <v>28.38731909028256</v>
      </c>
    </row>
    <row r="45" spans="1:18" ht="12.75" x14ac:dyDescent="0.35">
      <c r="A45" s="61" t="s">
        <v>134</v>
      </c>
      <c r="B45" s="61" t="s">
        <v>135</v>
      </c>
      <c r="C45" s="51">
        <f>IF(EUR!C$10=0,0,EUR!C45/EUR!C$10)</f>
        <v>5.7565301963690256</v>
      </c>
      <c r="D45" s="49">
        <f>IF(EUR!D$10=0,0,EUR!D45/EUR!D$10)</f>
        <v>5.7147943946703421</v>
      </c>
      <c r="E45" s="165">
        <f>IF(EUR!E$10=0,0,EUR!E45/EUR!E$10)</f>
        <v>0</v>
      </c>
      <c r="F45" s="51">
        <f>IF(EUR!F$10=0,0,EUR!F45/EUR!F$10)</f>
        <v>0</v>
      </c>
      <c r="G45" s="51">
        <f>IF(EUR!G$10=0,0,EUR!G45/EUR!G$10)</f>
        <v>0</v>
      </c>
      <c r="H45" s="51">
        <f>IF(EUR!H$10=0,0,EUR!H45/EUR!H$10)</f>
        <v>0</v>
      </c>
      <c r="I45" s="51">
        <f>IF(EUR!I$10=0,0,EUR!I45/EUR!I$10)</f>
        <v>0</v>
      </c>
      <c r="J45" s="51">
        <f>IF(EUR!J$10=0,0,EUR!J45/EUR!J$10)</f>
        <v>0</v>
      </c>
      <c r="K45" s="51">
        <f>IF(EUR!K$10=0,0,EUR!K45/EUR!K$10)</f>
        <v>0</v>
      </c>
      <c r="L45" s="51">
        <f>IF(EUR!L$10=0,0,EUR!L45/EUR!L$10)</f>
        <v>0</v>
      </c>
      <c r="M45" s="51">
        <f>IF(EUR!M$10=0,0,EUR!M45/EUR!M$10)</f>
        <v>0</v>
      </c>
      <c r="N45" s="51">
        <f>IF(EUR!N$10=0,0,EUR!N45/EUR!N$10)</f>
        <v>0</v>
      </c>
      <c r="O45" s="51">
        <f>IF(EUR!O$10=0,0,EUR!O45/EUR!O$10)</f>
        <v>0</v>
      </c>
      <c r="P45" s="55">
        <f t="shared" si="3"/>
        <v>5.7147943946703421</v>
      </c>
      <c r="Q45" s="49">
        <f t="shared" si="4"/>
        <v>5.7147943946703421</v>
      </c>
    </row>
    <row r="46" spans="1:18" ht="12.75" x14ac:dyDescent="0.35">
      <c r="A46" s="61" t="s">
        <v>136</v>
      </c>
      <c r="B46" s="61" t="s">
        <v>137</v>
      </c>
      <c r="C46" s="51">
        <f>IF(EUR!C$10=0,0,EUR!C46/EUR!C$10)</f>
        <v>1642.7148944053354</v>
      </c>
      <c r="D46" s="51">
        <f>IF(EUR!D$10=0,0,EUR!D46/EUR!D$10)</f>
        <v>1641.4886285320467</v>
      </c>
      <c r="E46" s="165">
        <f>IF(EUR!E$10=0,0,EUR!E46/EUR!E$10)</f>
        <v>0</v>
      </c>
      <c r="F46" s="51">
        <f>IF(EUR!F$10=0,0,EUR!F46/EUR!F$10)</f>
        <v>0</v>
      </c>
      <c r="G46" s="51">
        <f>IF(EUR!G$10=0,0,EUR!G46/EUR!G$10)</f>
        <v>0</v>
      </c>
      <c r="H46" s="51">
        <f>IF(EUR!H$10=0,0,EUR!H46/EUR!H$10)</f>
        <v>0</v>
      </c>
      <c r="I46" s="51">
        <f>IF(EUR!I$10=0,0,EUR!I46/EUR!I$10)</f>
        <v>0</v>
      </c>
      <c r="J46" s="51">
        <f>IF(EUR!J$10=0,0,EUR!J46/EUR!J$10)</f>
        <v>0</v>
      </c>
      <c r="K46" s="51">
        <f>IF(EUR!K$10=0,0,EUR!K46/EUR!K$10)</f>
        <v>0</v>
      </c>
      <c r="L46" s="51">
        <f>IF(EUR!L$10=0,0,EUR!L46/EUR!L$10)</f>
        <v>0</v>
      </c>
      <c r="M46" s="51">
        <f>IF(EUR!M$10=0,0,EUR!M46/EUR!M$10)</f>
        <v>0</v>
      </c>
      <c r="N46" s="51">
        <f>IF(EUR!N$10=0,0,EUR!N46/EUR!N$10)</f>
        <v>0</v>
      </c>
      <c r="O46" s="51">
        <f>IF(EUR!O$10=0,0,EUR!O46/EUR!O$10)</f>
        <v>0</v>
      </c>
      <c r="P46" s="131">
        <f t="shared" si="3"/>
        <v>1641.4886285320467</v>
      </c>
      <c r="Q46" s="49">
        <f t="shared" si="4"/>
        <v>1641.4886285320467</v>
      </c>
    </row>
    <row r="47" spans="1:18" ht="12.75" x14ac:dyDescent="0.35">
      <c r="A47" s="61" t="s">
        <v>138</v>
      </c>
      <c r="B47" s="61" t="s">
        <v>139</v>
      </c>
      <c r="C47" s="51">
        <f>IF(EUR!C$10=0,0,EUR!C47/EUR!C$10)</f>
        <v>415.26837486105967</v>
      </c>
      <c r="D47" s="51">
        <f>IF(EUR!D$10=0,0,EUR!D47/EUR!D$10)</f>
        <v>413.46810245807484</v>
      </c>
      <c r="E47" s="165">
        <f>IF(EUR!E$10=0,0,EUR!E47/EUR!E$10)</f>
        <v>0</v>
      </c>
      <c r="F47" s="51">
        <f>IF(EUR!F$10=0,0,EUR!F47/EUR!F$10)</f>
        <v>0</v>
      </c>
      <c r="G47" s="51">
        <f>IF(EUR!G$10=0,0,EUR!G47/EUR!G$10)</f>
        <v>0</v>
      </c>
      <c r="H47" s="51">
        <f>IF(EUR!H$10=0,0,EUR!H47/EUR!H$10)</f>
        <v>0</v>
      </c>
      <c r="I47" s="51">
        <f>IF(EUR!I$10=0,0,EUR!I47/EUR!I$10)</f>
        <v>0</v>
      </c>
      <c r="J47" s="51">
        <f>IF(EUR!J$10=0,0,EUR!J47/EUR!J$10)</f>
        <v>0</v>
      </c>
      <c r="K47" s="51">
        <f>IF(EUR!K$10=0,0,EUR!K47/EUR!K$10)</f>
        <v>0</v>
      </c>
      <c r="L47" s="51">
        <f>IF(EUR!L$10=0,0,EUR!L47/EUR!L$10)</f>
        <v>0</v>
      </c>
      <c r="M47" s="51">
        <f>IF(EUR!M$10=0,0,EUR!M47/EUR!M$10)</f>
        <v>0</v>
      </c>
      <c r="N47" s="51">
        <f>IF(EUR!N$10=0,0,EUR!N47/EUR!N$10)</f>
        <v>0</v>
      </c>
      <c r="O47" s="51">
        <f>IF(EUR!O$10=0,0,EUR!O47/EUR!O$10)</f>
        <v>0</v>
      </c>
      <c r="P47" s="131">
        <f>SUM(D47:O47)/$R$1</f>
        <v>413.46810245807484</v>
      </c>
      <c r="Q47" s="49">
        <f>D47</f>
        <v>413.46810245807484</v>
      </c>
    </row>
    <row r="48" spans="1:18" ht="12.75" x14ac:dyDescent="0.35">
      <c r="A48" s="61" t="s">
        <v>140</v>
      </c>
      <c r="B48" s="61" t="s">
        <v>141</v>
      </c>
      <c r="C48" s="51">
        <f>IF(EUR!C$10=0,0,EUR!C48/EUR!C$10)</f>
        <v>30657.597721378286</v>
      </c>
      <c r="D48" s="40">
        <f>IF(EUR!D$10=0,0,EUR!D48/EUR!D$10)</f>
        <v>30919.192510912013</v>
      </c>
      <c r="E48" s="165">
        <f>IF(EUR!E$10=0,0,EUR!E48/EUR!E$10)</f>
        <v>0</v>
      </c>
      <c r="F48" s="51">
        <f>IF(EUR!F$10=0,0,EUR!F48/EUR!F$10)</f>
        <v>0</v>
      </c>
      <c r="G48" s="51">
        <f>IF(EUR!G$10=0,0,EUR!G48/EUR!G$10)</f>
        <v>0</v>
      </c>
      <c r="H48" s="51">
        <f>IF(EUR!H$10=0,0,EUR!H48/EUR!H$10)</f>
        <v>0</v>
      </c>
      <c r="I48" s="51">
        <f>IF(EUR!I$10=0,0,EUR!I48/EUR!I$10)</f>
        <v>0</v>
      </c>
      <c r="J48" s="51">
        <f>IF(EUR!J$10=0,0,EUR!J48/EUR!J$10)</f>
        <v>0</v>
      </c>
      <c r="K48" s="51">
        <f>IF(EUR!K$10=0,0,EUR!K48/EUR!K$10)</f>
        <v>0</v>
      </c>
      <c r="L48" s="51">
        <f>IF(EUR!L$10=0,0,EUR!L48/EUR!L$10)</f>
        <v>0</v>
      </c>
      <c r="M48" s="51">
        <f>IF(EUR!M$10=0,0,EUR!M48/EUR!M$10)</f>
        <v>0</v>
      </c>
      <c r="N48" s="51">
        <f>IF(EUR!N$10=0,0,EUR!N48/EUR!N$10)</f>
        <v>0</v>
      </c>
      <c r="O48" s="51">
        <f>IF(EUR!O$10=0,0,EUR!O48/EUR!O$10)</f>
        <v>0</v>
      </c>
      <c r="P48" s="131">
        <f>SUM(D48:O48)/$R$1</f>
        <v>30919.192510912013</v>
      </c>
      <c r="Q48" s="40">
        <f>D48</f>
        <v>30919.192510912013</v>
      </c>
    </row>
    <row r="51" spans="6:7" x14ac:dyDescent="0.25">
      <c r="F51" s="225"/>
      <c r="G51" s="225"/>
    </row>
  </sheetData>
  <phoneticPr fontId="0" type="noConversion"/>
  <printOptions horizontalCentered="1" verticalCentered="1" gridLinesSet="0"/>
  <pageMargins left="0.21" right="0" top="0" bottom="0" header="0" footer="0"/>
  <pageSetup paperSize="9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syncVertical="1" syncRef="A33" transitionEvaluation="1" codeName="Sheet5">
    <pageSetUpPr fitToPage="1"/>
  </sheetPr>
  <dimension ref="A1:AE52"/>
  <sheetViews>
    <sheetView showGridLines="0" showZeros="0" zoomScale="85" zoomScaleNormal="85" workbookViewId="0">
      <pane ySplit="8" topLeftCell="A33" activePane="bottomLeft" state="frozen"/>
      <selection pane="bottomLeft" activeCell="F72" sqref="F72"/>
    </sheetView>
  </sheetViews>
  <sheetFormatPr defaultColWidth="8.73046875" defaultRowHeight="11.65" x14ac:dyDescent="0.25"/>
  <cols>
    <col min="1" max="1" width="22.796875" style="5" customWidth="1"/>
    <col min="2" max="2" width="5.265625" style="5" customWidth="1"/>
    <col min="3" max="3" width="10.46484375" style="5" customWidth="1"/>
    <col min="4" max="4" width="11.19921875" style="5" customWidth="1"/>
    <col min="5" max="5" width="14.19921875" style="185" customWidth="1"/>
    <col min="6" max="6" width="11.265625" style="5" customWidth="1"/>
    <col min="7" max="7" width="15.265625" style="176" customWidth="1"/>
    <col min="8" max="8" width="11.796875" style="5" customWidth="1"/>
    <col min="9" max="9" width="10.46484375" style="5" customWidth="1"/>
    <col min="10" max="10" width="10.46484375" style="236" customWidth="1"/>
    <col min="11" max="12" width="10.46484375" style="5" customWidth="1"/>
    <col min="13" max="14" width="10.73046875" style="5" customWidth="1"/>
    <col min="15" max="15" width="10.46484375" style="5" bestFit="1" customWidth="1"/>
    <col min="16" max="16" width="10.265625" style="5" customWidth="1"/>
    <col min="17" max="17" width="11.46484375" style="5" bestFit="1" customWidth="1"/>
    <col min="18" max="18" width="9.265625" style="5" customWidth="1"/>
    <col min="19" max="20" width="10.53125" style="5" bestFit="1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77"/>
      <c r="F1" s="2"/>
      <c r="G1" s="200"/>
      <c r="H1" s="3"/>
      <c r="I1" s="3"/>
      <c r="J1" s="232"/>
      <c r="K1" s="3"/>
      <c r="L1" s="3"/>
      <c r="M1" s="3"/>
      <c r="N1" s="3"/>
      <c r="O1" s="3"/>
      <c r="P1" s="3"/>
      <c r="Q1" s="3"/>
      <c r="R1" s="4">
        <f>MONTHS</f>
        <v>1</v>
      </c>
    </row>
    <row r="2" spans="1:31" ht="13.15" x14ac:dyDescent="0.4">
      <c r="A2" s="6"/>
      <c r="B2" s="7"/>
      <c r="C2" s="7"/>
      <c r="D2" s="8"/>
      <c r="E2" s="178"/>
      <c r="F2" s="8"/>
      <c r="G2" s="170"/>
      <c r="H2" s="8"/>
      <c r="I2" s="8"/>
      <c r="J2" s="233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179" t="s">
        <v>13</v>
      </c>
      <c r="F3" s="10"/>
      <c r="G3" s="201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80"/>
      <c r="F4" s="12"/>
      <c r="G4" s="200"/>
      <c r="H4" s="3"/>
      <c r="I4" s="3"/>
      <c r="J4" s="232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81"/>
      <c r="F5" s="14"/>
      <c r="G5" s="173"/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80"/>
      <c r="F6" s="12"/>
      <c r="G6" s="200"/>
      <c r="H6" s="3"/>
      <c r="I6" s="3"/>
      <c r="J6" s="232"/>
      <c r="K6" s="3"/>
      <c r="L6" s="3"/>
      <c r="M6" s="3"/>
      <c r="N6" s="3"/>
      <c r="O6" s="3"/>
      <c r="P6" s="60">
        <f>EUR!P6</f>
        <v>2024</v>
      </c>
      <c r="Q6" s="60">
        <f>EUR!Q6</f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STG!C7</f>
        <v>2023</v>
      </c>
      <c r="D7" s="17">
        <f>STG!D7</f>
        <v>2024</v>
      </c>
      <c r="E7" s="182"/>
      <c r="F7" s="18"/>
      <c r="G7" s="202"/>
      <c r="H7" s="19"/>
      <c r="I7" s="19"/>
      <c r="J7" s="234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183" t="s">
        <v>6</v>
      </c>
      <c r="F8" s="24" t="s">
        <v>65</v>
      </c>
      <c r="G8" s="175" t="s">
        <v>66</v>
      </c>
      <c r="H8" s="24" t="s">
        <v>7</v>
      </c>
      <c r="I8" s="24" t="s">
        <v>67</v>
      </c>
      <c r="J8" s="59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12" t="s">
        <v>9</v>
      </c>
      <c r="C9" s="37">
        <f>IF(EUR!C$11=0,0,EUR!C9/EUR!C$11)</f>
        <v>0.91482938431982441</v>
      </c>
      <c r="D9" s="37">
        <f>IF(EUR!D$11=0,0,EUR!D9/EUR!D$11)</f>
        <v>0.89976606082418575</v>
      </c>
      <c r="E9" s="182">
        <f>IF(EUR!E$11=0,0,EUR!E9/EUR!E$11)</f>
        <v>0</v>
      </c>
      <c r="F9" s="37">
        <f>IF(EUR!F$11=0,0,EUR!F9/EUR!F$11)</f>
        <v>0</v>
      </c>
      <c r="G9" s="165">
        <f>IF(EUR!G$11=0,0,EUR!G9/EUR!G$11)</f>
        <v>0</v>
      </c>
      <c r="H9" s="37">
        <f>IF(EUR!H$11=0,0,EUR!H9/EUR!H$11)</f>
        <v>0</v>
      </c>
      <c r="I9" s="37">
        <f>IF(EUR!I$11=0,0,EUR!I9/EUR!I$11)</f>
        <v>0</v>
      </c>
      <c r="J9" s="140">
        <f>IF(EUR!J$11=0,0,EUR!J9/EUR!J$11)</f>
        <v>0</v>
      </c>
      <c r="K9" s="37">
        <f>IF(EUR!K$11=0,0,EUR!K9/EUR!K$11)</f>
        <v>0</v>
      </c>
      <c r="L9" s="37">
        <f>IF(EUR!L$11=0,0,EUR!L9/EUR!L$11)</f>
        <v>0</v>
      </c>
      <c r="M9" s="37">
        <f>IF(EUR!M$11=0,0,EUR!M9/EUR!M$11)</f>
        <v>0</v>
      </c>
      <c r="N9" s="37">
        <f>IF(EUR!N$11=0,0,EUR!N9/EUR!N$11)</f>
        <v>0</v>
      </c>
      <c r="O9" s="37">
        <f>IF(EUR!O$11=0,0,EUR!O9/EUR!O$11)</f>
        <v>0</v>
      </c>
      <c r="P9" s="66">
        <f t="shared" ref="P9:P28" si="0">SUM(D9:O9)/$R$1</f>
        <v>0.89976606082418575</v>
      </c>
      <c r="Q9" s="37">
        <f>D9</f>
        <v>0.89976606082418575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12" t="s">
        <v>11</v>
      </c>
      <c r="C10" s="37">
        <f>IF(EUR!C$11=0,0,EUR!C10/EUR!C$11)</f>
        <v>0.79011984264934598</v>
      </c>
      <c r="D10" s="37">
        <f>IF(EUR!D$11=0,0,EUR!D10/EUR!D$11)</f>
        <v>0.78333633255353619</v>
      </c>
      <c r="E10" s="182">
        <f>IF(EUR!E$11=0,0,EUR!E10/EUR!E$11)</f>
        <v>0</v>
      </c>
      <c r="F10" s="37">
        <f>IF(EUR!F$11=0,0,EUR!F10/EUR!F$11)</f>
        <v>0</v>
      </c>
      <c r="G10" s="165">
        <f>IF(EUR!G$11=0,0,EUR!G10/EUR!G$11)</f>
        <v>0</v>
      </c>
      <c r="H10" s="37">
        <f>IF(EUR!H$11=0,0,EUR!H10/EUR!H$11)</f>
        <v>0</v>
      </c>
      <c r="I10" s="37">
        <f>IF(EUR!I$11=0,0,EUR!I10/EUR!I$11)</f>
        <v>0</v>
      </c>
      <c r="J10" s="140">
        <f>IF(EUR!J$11=0,0,EUR!J10/EUR!J$11)</f>
        <v>0</v>
      </c>
      <c r="K10" s="37">
        <f>IF(EUR!K$11=0,0,EUR!K10/EUR!K$11)</f>
        <v>0</v>
      </c>
      <c r="L10" s="37">
        <f>IF(EUR!L$11=0,0,EUR!L10/EUR!L$11)</f>
        <v>0</v>
      </c>
      <c r="M10" s="37">
        <f>IF(EUR!M$11=0,0,EUR!M10/EUR!M$11)</f>
        <v>0</v>
      </c>
      <c r="N10" s="37">
        <f>IF(EUR!N$11=0,0,EUR!N10/EUR!N$11)</f>
        <v>0</v>
      </c>
      <c r="O10" s="37">
        <f>IF(EUR!O$11=0,0,EUR!O10/EUR!O$11)</f>
        <v>0</v>
      </c>
      <c r="P10" s="66">
        <f t="shared" si="0"/>
        <v>0.78333633255353619</v>
      </c>
      <c r="Q10" s="37">
        <f t="shared" ref="Q10:Q37" si="1">D10</f>
        <v>0.78333633255353619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12" t="s">
        <v>13</v>
      </c>
      <c r="C11" s="49">
        <f>IF(EUR!C$11=0,0,EUR!C11/EUR!C$11)</f>
        <v>1</v>
      </c>
      <c r="D11" s="49">
        <f>IF(EUR!D$11=0,0,EUR!D11/EUR!D$11)</f>
        <v>1</v>
      </c>
      <c r="E11" s="184">
        <f>IF(EUR!E$11=0,0,EUR!E11/EUR!E$11)</f>
        <v>0</v>
      </c>
      <c r="F11" s="43">
        <f>IF(EUR!F$11=0,0,EUR!F11/EUR!F$11)</f>
        <v>0</v>
      </c>
      <c r="G11" s="167">
        <f>IF(EUR!G$11=0,0,EUR!G11/EUR!G$11)</f>
        <v>0</v>
      </c>
      <c r="H11" s="43">
        <f>IF(EUR!H$11=0,0,EUR!H11/EUR!H$11)</f>
        <v>0</v>
      </c>
      <c r="I11" s="43">
        <f>IF(EUR!I$11=0,0,EUR!I11/EUR!I$11)</f>
        <v>0</v>
      </c>
      <c r="J11" s="212">
        <f>IF(EUR!J$11=0,0,EUR!J11/EUR!J$11)</f>
        <v>0</v>
      </c>
      <c r="K11" s="43">
        <f>IF(EUR!K$11=0,0,EUR!K11/EUR!K$11)</f>
        <v>0</v>
      </c>
      <c r="L11" s="43">
        <f>IF(EUR!L$11=0,0,EUR!L11/EUR!L$11)</f>
        <v>0</v>
      </c>
      <c r="M11" s="43">
        <f>IF(EUR!M$11=0,0,EUR!M11/EUR!M$11)</f>
        <v>0</v>
      </c>
      <c r="N11" s="43">
        <f>IF(EUR!N$11=0,0,EUR!N11/EUR!N$11)</f>
        <v>0</v>
      </c>
      <c r="O11" s="43">
        <f>IF(EUR!O$11=0,0,EUR!O11/EUR!O$11)</f>
        <v>0</v>
      </c>
      <c r="P11" s="50">
        <f t="shared" si="0"/>
        <v>1</v>
      </c>
      <c r="Q11" s="49">
        <f t="shared" si="1"/>
        <v>1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12" t="s">
        <v>15</v>
      </c>
      <c r="C12" s="49">
        <f>IF(EUR!C$11=0,0,EUR!C12/EUR!C$11)</f>
        <v>2.0160186625194401</v>
      </c>
      <c r="D12" s="49">
        <f>IF(EUR!D$11=0,0,EUR!D12/EUR!D$11)</f>
        <v>1.9828234658988664</v>
      </c>
      <c r="E12" s="184">
        <f>IF(EUR!E$11=0,0,EUR!E12/EUR!E$11)</f>
        <v>0</v>
      </c>
      <c r="F12" s="43">
        <f>IF(EUR!F$11=0,0,EUR!F12/EUR!F$11)</f>
        <v>0</v>
      </c>
      <c r="G12" s="167">
        <f>IF(EUR!G$11=0,0,EUR!G12/EUR!G$11)</f>
        <v>0</v>
      </c>
      <c r="H12" s="43">
        <f>IF(EUR!H$11=0,0,EUR!H12/EUR!H$11)</f>
        <v>0</v>
      </c>
      <c r="I12" s="43">
        <f>IF(EUR!I$11=0,0,EUR!I12/EUR!I$11)</f>
        <v>0</v>
      </c>
      <c r="J12" s="212">
        <f>IF(EUR!J$11=0,0,EUR!J12/EUR!J$11)</f>
        <v>0</v>
      </c>
      <c r="K12" s="43">
        <f>IF(EUR!K$11=0,0,EUR!K12/EUR!K$11)</f>
        <v>0</v>
      </c>
      <c r="L12" s="43">
        <f>IF(EUR!L$11=0,0,EUR!L12/EUR!L$11)</f>
        <v>0</v>
      </c>
      <c r="M12" s="43">
        <f>IF(EUR!M$11=0,0,EUR!M12/EUR!M$11)</f>
        <v>0</v>
      </c>
      <c r="N12" s="43">
        <f>IF(EUR!N$11=0,0,EUR!N12/EUR!N$11)</f>
        <v>0</v>
      </c>
      <c r="O12" s="43">
        <f>IF(EUR!O$11=0,0,EUR!O12/EUR!O$11)</f>
        <v>0</v>
      </c>
      <c r="P12" s="50">
        <f t="shared" si="0"/>
        <v>1.9828234658988664</v>
      </c>
      <c r="Q12" s="49">
        <f t="shared" si="1"/>
        <v>1.9828234658988664</v>
      </c>
      <c r="R12" s="2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12" t="s">
        <v>17</v>
      </c>
      <c r="C13" s="49">
        <f>IF(EUR!C$11=0,0,EUR!C13/EUR!C$11)</f>
        <v>1.789250754734242</v>
      </c>
      <c r="D13" s="49">
        <f>IF(EUR!D$11=0,0,EUR!D13/EUR!D$11)</f>
        <v>1.7597894547417672</v>
      </c>
      <c r="E13" s="184">
        <f>IF(EUR!E$11=0,0,EUR!E13/EUR!E$11)</f>
        <v>0</v>
      </c>
      <c r="F13" s="43">
        <f>IF(EUR!F$11=0,0,EUR!F13/EUR!F$11)</f>
        <v>0</v>
      </c>
      <c r="G13" s="167">
        <f>IF(EUR!G$11=0,0,EUR!G13/EUR!G$11)</f>
        <v>0</v>
      </c>
      <c r="H13" s="43">
        <f>IF(EUR!H$11=0,0,EUR!H13/EUR!H$11)</f>
        <v>0</v>
      </c>
      <c r="I13" s="43">
        <f>IF(EUR!I$11=0,0,EUR!I13/EUR!I$11)</f>
        <v>0</v>
      </c>
      <c r="J13" s="212">
        <f>IF(EUR!J$11=0,0,EUR!J13/EUR!J$11)</f>
        <v>0</v>
      </c>
      <c r="K13" s="43">
        <f>IF(EUR!K$11=0,0,EUR!K13/EUR!K$11)</f>
        <v>0</v>
      </c>
      <c r="L13" s="43">
        <f>IF(EUR!L$11=0,0,EUR!L13/EUR!L$11)</f>
        <v>0</v>
      </c>
      <c r="M13" s="43">
        <f>IF(EUR!M$11=0,0,EUR!M13/EUR!M$11)</f>
        <v>0</v>
      </c>
      <c r="N13" s="43">
        <f>IF(EUR!N$11=0,0,EUR!N13/EUR!N$11)</f>
        <v>0</v>
      </c>
      <c r="O13" s="43">
        <f>IF(EUR!O$11=0,0,EUR!O13/EUR!O$11)</f>
        <v>0</v>
      </c>
      <c r="P13" s="50">
        <f t="shared" si="0"/>
        <v>1.7597894547417672</v>
      </c>
      <c r="Q13" s="49">
        <f t="shared" si="1"/>
        <v>1.7597894547417672</v>
      </c>
      <c r="R13" s="2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12" t="s">
        <v>19</v>
      </c>
      <c r="C14" s="49">
        <f>IF(EUR!C$11=0,0,EUR!C14/EUR!C$11)</f>
        <v>6.0008873845027901</v>
      </c>
      <c r="D14" s="49">
        <f>IF(EUR!D$11=0,0,EUR!D14/EUR!D$11)</f>
        <v>5.9020784596005038</v>
      </c>
      <c r="E14" s="184">
        <f>IF(EUR!E$11=0,0,EUR!E14/EUR!E$11)</f>
        <v>0</v>
      </c>
      <c r="F14" s="43">
        <f>IF(EUR!F$11=0,0,EUR!F14/EUR!F$11)</f>
        <v>0</v>
      </c>
      <c r="G14" s="167">
        <f>IF(EUR!G$11=0,0,EUR!G14/EUR!G$11)</f>
        <v>0</v>
      </c>
      <c r="H14" s="43">
        <f>IF(EUR!H$11=0,0,EUR!H14/EUR!H$11)</f>
        <v>0</v>
      </c>
      <c r="I14" s="43">
        <f>IF(EUR!I$11=0,0,EUR!I14/EUR!I$11)</f>
        <v>0</v>
      </c>
      <c r="J14" s="212">
        <f>IF(EUR!J$11=0,0,EUR!J14/EUR!J$11)</f>
        <v>0</v>
      </c>
      <c r="K14" s="43">
        <f>IF(EUR!K$11=0,0,EUR!K14/EUR!K$11)</f>
        <v>0</v>
      </c>
      <c r="L14" s="43">
        <f>IF(EUR!L$11=0,0,EUR!L14/EUR!L$11)</f>
        <v>0</v>
      </c>
      <c r="M14" s="43">
        <f>IF(EUR!M$11=0,0,EUR!M14/EUR!M$11)</f>
        <v>0</v>
      </c>
      <c r="N14" s="43">
        <f>IF(EUR!N$11=0,0,EUR!N14/EUR!N$11)</f>
        <v>0</v>
      </c>
      <c r="O14" s="43">
        <f>IF(EUR!O$11=0,0,EUR!O14/EUR!O$11)</f>
        <v>0</v>
      </c>
      <c r="P14" s="50">
        <f t="shared" si="0"/>
        <v>5.9020784596005038</v>
      </c>
      <c r="Q14" s="49">
        <f t="shared" si="1"/>
        <v>5.9020784596005038</v>
      </c>
      <c r="R14" s="2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12" t="s">
        <v>21</v>
      </c>
      <c r="C15" s="52">
        <f>IF(EUR!C$11=0,0,EUR!C15/EUR!C$11)</f>
        <v>147.4613484585125</v>
      </c>
      <c r="D15" s="244">
        <f>IF(EUR!D$11=0,0,EUR!D15/EUR!D$11)</f>
        <v>140.87637214324275</v>
      </c>
      <c r="E15" s="240">
        <f>IF(EUR!E$11=0,0,EUR!E15/EUR!E$11)</f>
        <v>0</v>
      </c>
      <c r="F15" s="213">
        <f>IF(EUR!F$11=0,0,EUR!F15/EUR!F$11)</f>
        <v>0</v>
      </c>
      <c r="G15" s="217">
        <f>IF(EUR!G$11=0,0,EUR!G15/EUR!G$11)</f>
        <v>0</v>
      </c>
      <c r="H15" s="213">
        <f>IF(EUR!H$11=0,0,EUR!H15/EUR!H$11)</f>
        <v>0</v>
      </c>
      <c r="I15" s="213">
        <f>IF(EUR!I$11=0,0,EUR!I15/EUR!I$11)</f>
        <v>0</v>
      </c>
      <c r="J15" s="212">
        <f>IF(EUR!J$11=0,0,EUR!J15/EUR!J$11)</f>
        <v>0</v>
      </c>
      <c r="K15" s="213">
        <f>IF(EUR!K$11=0,0,EUR!K15/EUR!K$11)</f>
        <v>0</v>
      </c>
      <c r="L15" s="213">
        <f>IF(EUR!L$11=0,0,EUR!L15/EUR!L$11)</f>
        <v>0</v>
      </c>
      <c r="M15" s="213">
        <f>IF(EUR!M$11=0,0,EUR!M15/EUR!M$11)</f>
        <v>0</v>
      </c>
      <c r="N15" s="213">
        <f>IF(EUR!N$11=0,0,EUR!N15/EUR!N$11)</f>
        <v>0</v>
      </c>
      <c r="O15" s="213">
        <f>IF(EUR!O$11=0,0,EUR!O15/EUR!O$11)</f>
        <v>0</v>
      </c>
      <c r="P15" s="53">
        <f t="shared" si="0"/>
        <v>140.87637214324275</v>
      </c>
      <c r="Q15" s="52">
        <f t="shared" si="1"/>
        <v>140.87637214324275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12" t="s">
        <v>23</v>
      </c>
      <c r="C16" s="52">
        <f>IF(EUR!C$11=0,0,EUR!C16/EUR!C$11)</f>
        <v>152.2148019394383</v>
      </c>
      <c r="D16" s="52">
        <f>IF(EUR!D$11=0,0,EUR!D16/EUR!D$11)</f>
        <v>149.70847579629296</v>
      </c>
      <c r="E16" s="189">
        <f>IF(EUR!E$11=0,0,EUR!E16/EUR!E$11)</f>
        <v>0</v>
      </c>
      <c r="F16" s="45">
        <f>IF(EUR!F$11=0,0,EUR!F16/EUR!F$11)</f>
        <v>0</v>
      </c>
      <c r="G16" s="203">
        <f>IF(EUR!G$11=0,0,EUR!G16/EUR!G$11)</f>
        <v>0</v>
      </c>
      <c r="H16" s="45">
        <f>IF(EUR!H$11=0,0,EUR!H16/EUR!H$11)</f>
        <v>0</v>
      </c>
      <c r="I16" s="45">
        <f>IF(EUR!I$11=0,0,EUR!I16/EUR!I$11)</f>
        <v>0</v>
      </c>
      <c r="J16" s="213">
        <f>IF(EUR!J$11=0,0,EUR!J16/EUR!J$11)</f>
        <v>0</v>
      </c>
      <c r="K16" s="45">
        <f>IF(EUR!K$11=0,0,EUR!K16/EUR!K$11)</f>
        <v>0</v>
      </c>
      <c r="L16" s="45">
        <f>IF(EUR!L$11=0,0,EUR!L16/EUR!L$11)</f>
        <v>0</v>
      </c>
      <c r="M16" s="45">
        <f>IF(EUR!M$11=0,0,EUR!M16/EUR!M$11)</f>
        <v>0</v>
      </c>
      <c r="N16" s="213">
        <f>IF(EUR!N$11=0,0,EUR!N16/EUR!N$11)</f>
        <v>0</v>
      </c>
      <c r="O16" s="213">
        <f>IF(EUR!O$11=0,0,EUR!O16/EUR!O$11)</f>
        <v>0</v>
      </c>
      <c r="P16" s="53">
        <f t="shared" si="0"/>
        <v>149.70847579629296</v>
      </c>
      <c r="Q16" s="52">
        <f t="shared" si="1"/>
        <v>149.70847579629296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12" t="s">
        <v>25</v>
      </c>
      <c r="C17" s="40">
        <f>IF(EUR!C$11=0,0,EUR!C17/EUR!C$11)</f>
        <v>1771.3566919769464</v>
      </c>
      <c r="D17" s="40">
        <f>IF(EUR!D$11=0,0,EUR!D17/EUR!D$11)</f>
        <v>1742.1900305920462</v>
      </c>
      <c r="E17" s="189">
        <f>IF(EUR!E$11=0,0,EUR!E17/EUR!E$11)</f>
        <v>0</v>
      </c>
      <c r="F17" s="46">
        <f>IF(EUR!F$11=0,0,EUR!F17/EUR!F$11)</f>
        <v>0</v>
      </c>
      <c r="G17" s="204">
        <f>IF(EUR!G$11=0,0,EUR!G17/EUR!G$11)</f>
        <v>0</v>
      </c>
      <c r="H17" s="46">
        <f>IF(EUR!H$11=0,0,EUR!H17/EUR!H$11)</f>
        <v>0</v>
      </c>
      <c r="I17" s="46">
        <f>IF(EUR!I$11=0,0,EUR!I17/EUR!I$11)</f>
        <v>0</v>
      </c>
      <c r="J17" s="227">
        <f>IF(EUR!J$11=0,0,EUR!J17/EUR!J$11)</f>
        <v>0</v>
      </c>
      <c r="K17" s="46">
        <f>IF(EUR!K$11=0,0,EUR!K17/EUR!K$11)</f>
        <v>0</v>
      </c>
      <c r="L17" s="46">
        <f>IF(EUR!L$11=0,0,EUR!L17/EUR!L$11)</f>
        <v>0</v>
      </c>
      <c r="M17" s="46">
        <f>IF(EUR!M$11=0,0,EUR!M17/EUR!M$11)</f>
        <v>0</v>
      </c>
      <c r="N17" s="227">
        <f>IF(EUR!N$11=0,0,EUR!N17/EUR!N$11)</f>
        <v>0</v>
      </c>
      <c r="O17" s="227">
        <f>IF(EUR!O$11=0,0,EUR!O17/EUR!O$11)</f>
        <v>0</v>
      </c>
      <c r="P17" s="29">
        <f t="shared" si="0"/>
        <v>1742.1900305920462</v>
      </c>
      <c r="Q17" s="40">
        <f t="shared" si="1"/>
        <v>1742.1900305920462</v>
      </c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12" t="s">
        <v>27</v>
      </c>
      <c r="C18" s="51">
        <f>IF(EUR!C$11=0,0,EUR!C18/EUR!C$11)</f>
        <v>36.904125880523281</v>
      </c>
      <c r="D18" s="51">
        <f>IF(EUR!D$11=0,0,EUR!D18/EUR!D$11)</f>
        <v>36.296472917041569</v>
      </c>
      <c r="E18" s="188">
        <f>IF(EUR!E$11=0,0,EUR!E18/EUR!E$11)</f>
        <v>0</v>
      </c>
      <c r="F18" s="47">
        <f>IF(EUR!F$11=0,0,EUR!F18/EUR!F$11)</f>
        <v>0</v>
      </c>
      <c r="G18" s="167">
        <f>IF(EUR!G$11=0,0,EUR!G18/EUR!G$11)</f>
        <v>0</v>
      </c>
      <c r="H18" s="47">
        <f>IF(EUR!H$11=0,0,EUR!H18/EUR!H$11)</f>
        <v>0</v>
      </c>
      <c r="I18" s="47">
        <f>IF(EUR!I$11=0,0,EUR!I18/EUR!I$11)</f>
        <v>0</v>
      </c>
      <c r="J18" s="228">
        <f>IF(EUR!J$11=0,0,EUR!J18/EUR!J$11)</f>
        <v>0</v>
      </c>
      <c r="K18" s="47">
        <f>IF(EUR!K$11=0,0,EUR!K18/EUR!K$11)</f>
        <v>0</v>
      </c>
      <c r="L18" s="47">
        <f>IF(EUR!L$11=0,0,EUR!L18/EUR!L$11)</f>
        <v>0</v>
      </c>
      <c r="M18" s="47">
        <f>IF(EUR!M$11=0,0,EUR!M18/EUR!M$11)</f>
        <v>0</v>
      </c>
      <c r="N18" s="228">
        <f>IF(EUR!N$11=0,0,EUR!N18/EUR!N$11)</f>
        <v>0</v>
      </c>
      <c r="O18" s="228">
        <f>IF(EUR!O$11=0,0,EUR!O18/EUR!O$11)</f>
        <v>0</v>
      </c>
      <c r="P18" s="54">
        <f t="shared" si="0"/>
        <v>36.296472917041569</v>
      </c>
      <c r="Q18" s="51">
        <f t="shared" si="1"/>
        <v>36.296472917041569</v>
      </c>
      <c r="R18" s="2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12" t="s">
        <v>29</v>
      </c>
      <c r="C19" s="49">
        <f>IF(EUR!C$11=0,0,EUR!C19/EUR!C$11)</f>
        <v>6.8198700942274266</v>
      </c>
      <c r="D19" s="49">
        <f>IF(EUR!D$11=0,0,EUR!D19/EUR!D$11)</f>
        <v>6.7073061004138932</v>
      </c>
      <c r="E19" s="187">
        <f>IF(EUR!E$11=0,0,EUR!E19/EUR!E$11)</f>
        <v>0</v>
      </c>
      <c r="F19" s="43">
        <f>IF(EUR!F$11=0,0,EUR!F19/EUR!F$11)</f>
        <v>0</v>
      </c>
      <c r="G19" s="167">
        <f>IF(EUR!G$11=0,0,EUR!G19/EUR!G$11)</f>
        <v>0</v>
      </c>
      <c r="H19" s="43">
        <f>IF(EUR!H$11=0,0,EUR!H19/EUR!H$11)</f>
        <v>0</v>
      </c>
      <c r="I19" s="43">
        <f>IF(EUR!I$11=0,0,EUR!I19/EUR!I$11)</f>
        <v>0</v>
      </c>
      <c r="J19" s="212">
        <f>IF(EUR!J$11=0,0,EUR!J19/EUR!J$11)</f>
        <v>0</v>
      </c>
      <c r="K19" s="43">
        <f>IF(EUR!K$11=0,0,EUR!K19/EUR!K$11)</f>
        <v>0</v>
      </c>
      <c r="L19" s="43">
        <f>IF(EUR!L$11=0,0,EUR!L19/EUR!L$11)</f>
        <v>0</v>
      </c>
      <c r="M19" s="43">
        <f>IF(EUR!M$11=0,0,EUR!M19/EUR!M$11)</f>
        <v>0</v>
      </c>
      <c r="N19" s="212">
        <f>IF(EUR!N$11=0,0,EUR!N19/EUR!N$11)</f>
        <v>0</v>
      </c>
      <c r="O19" s="212">
        <f>IF(EUR!O$11=0,0,EUR!O19/EUR!O$11)</f>
        <v>0</v>
      </c>
      <c r="P19" s="50">
        <f t="shared" si="0"/>
        <v>6.7073061004138932</v>
      </c>
      <c r="Q19" s="49">
        <f t="shared" si="1"/>
        <v>6.7073061004138932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12" t="s">
        <v>31</v>
      </c>
      <c r="C20" s="49">
        <f>IF(EUR!C$11=0,0,EUR!C20/EUR!C$11)</f>
        <v>1.5133107675418533</v>
      </c>
      <c r="D20" s="49">
        <f>IF(EUR!D$11=0,0,EUR!D20/EUR!D$11)</f>
        <v>1.4617599424149723</v>
      </c>
      <c r="E20" s="187">
        <f>IF(EUR!E$11=0,0,EUR!E20/EUR!E$11)</f>
        <v>0</v>
      </c>
      <c r="F20" s="43">
        <f>IF(EUR!F$11=0,0,EUR!F20/EUR!F$11)</f>
        <v>0</v>
      </c>
      <c r="G20" s="167">
        <f>IF(EUR!G$11=0,0,EUR!G20/EUR!G$11)</f>
        <v>0</v>
      </c>
      <c r="H20" s="43">
        <f>IF(EUR!H$11=0,0,EUR!H20/EUR!H$11)</f>
        <v>0</v>
      </c>
      <c r="I20" s="43">
        <f>IF(EUR!I$11=0,0,EUR!I20/EUR!I$11)</f>
        <v>0</v>
      </c>
      <c r="J20" s="212">
        <f>IF(EUR!J$11=0,0,EUR!J20/EUR!J$11)</f>
        <v>0</v>
      </c>
      <c r="K20" s="43">
        <f>IF(EUR!K$11=0,0,EUR!K20/EUR!K$11)</f>
        <v>0</v>
      </c>
      <c r="L20" s="43">
        <f>IF(EUR!L$11=0,0,EUR!L20/EUR!L$11)</f>
        <v>0</v>
      </c>
      <c r="M20" s="43">
        <f>IF(EUR!M$11=0,0,EUR!M20/EUR!M$11)</f>
        <v>0</v>
      </c>
      <c r="N20" s="212">
        <f>IF(EUR!N$11=0,0,EUR!N20/EUR!N$11)</f>
        <v>0</v>
      </c>
      <c r="O20" s="212">
        <f>IF(EUR!O$11=0,0,EUR!O20/EUR!O$11)</f>
        <v>0</v>
      </c>
      <c r="P20" s="50">
        <f t="shared" si="0"/>
        <v>1.4617599424149723</v>
      </c>
      <c r="Q20" s="49">
        <f t="shared" si="1"/>
        <v>1.4617599424149723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12" t="s">
        <v>33</v>
      </c>
      <c r="C21" s="49">
        <f>IF(EUR!C$11=0,0,EUR!C21/EUR!C$11)</f>
        <v>1.3603512944835789</v>
      </c>
      <c r="D21" s="49">
        <f>IF(EUR!D$11=0,0,EUR!D21/EUR!D$11)</f>
        <v>1.3224761561993883</v>
      </c>
      <c r="E21" s="187">
        <f>IF(EUR!E$11=0,0,EUR!E21/EUR!E$11)</f>
        <v>0</v>
      </c>
      <c r="F21" s="43">
        <f>IF(EUR!F$11=0,0,EUR!F21/EUR!F$11)</f>
        <v>0</v>
      </c>
      <c r="G21" s="167">
        <f>IF(EUR!G$11=0,0,EUR!G21/EUR!G$11)</f>
        <v>0</v>
      </c>
      <c r="H21" s="43">
        <f>IF(EUR!H$11=0,0,EUR!H21/EUR!H$11)</f>
        <v>0</v>
      </c>
      <c r="I21" s="43">
        <f>IF(EUR!I$11=0,0,EUR!I21/EUR!I$11)</f>
        <v>0</v>
      </c>
      <c r="J21" s="212">
        <f>IF(EUR!J$11=0,0,EUR!J21/EUR!J$11)</f>
        <v>0</v>
      </c>
      <c r="K21" s="43">
        <f>IF(EUR!K$11=0,0,EUR!K21/EUR!K$11)</f>
        <v>0</v>
      </c>
      <c r="L21" s="43">
        <f>IF(EUR!L$11=0,0,EUR!L21/EUR!L$11)</f>
        <v>0</v>
      </c>
      <c r="M21" s="43">
        <f>IF(EUR!M$11=0,0,EUR!M21/EUR!M$11)</f>
        <v>0</v>
      </c>
      <c r="N21" s="212">
        <f>IF(EUR!N$11=0,0,EUR!N21/EUR!N$11)</f>
        <v>0</v>
      </c>
      <c r="O21" s="212">
        <f>IF(EUR!O$11=0,0,EUR!O21/EUR!O$11)</f>
        <v>0</v>
      </c>
      <c r="P21" s="50">
        <f t="shared" si="0"/>
        <v>1.3224761561993883</v>
      </c>
      <c r="Q21" s="49">
        <f t="shared" si="1"/>
        <v>1.3224761561993883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12" t="s">
        <v>35</v>
      </c>
      <c r="C22" s="49">
        <f>IF(EUR!C$11=0,0,EUR!C22/EUR!C$11)</f>
        <v>0.87475985728661609</v>
      </c>
      <c r="D22" s="49">
        <f>IF(EUR!D$11=0,0,EUR!D22/EUR!D$11)</f>
        <v>0.83696238977865767</v>
      </c>
      <c r="E22" s="187">
        <f>IF(EUR!E$11=0,0,EUR!E22/EUR!E$11)</f>
        <v>0</v>
      </c>
      <c r="F22" s="43">
        <f>IF(EUR!F$11=0,0,EUR!F22/EUR!F$11)</f>
        <v>0</v>
      </c>
      <c r="G22" s="167">
        <f>IF(EUR!G$11=0,0,EUR!G22/EUR!G$11)</f>
        <v>0</v>
      </c>
      <c r="H22" s="43">
        <f>IF(EUR!H$11=0,0,EUR!H22/EUR!H$11)</f>
        <v>0</v>
      </c>
      <c r="I22" s="43">
        <f>IF(EUR!I$11=0,0,EUR!I22/EUR!I$11)</f>
        <v>0</v>
      </c>
      <c r="J22" s="212">
        <f>IF(EUR!J$11=0,0,EUR!J22/EUR!J$11)</f>
        <v>0</v>
      </c>
      <c r="K22" s="43">
        <f>IF(EUR!K$11=0,0,EUR!K22/EUR!K$11)</f>
        <v>0</v>
      </c>
      <c r="L22" s="43">
        <f>IF(EUR!L$11=0,0,EUR!L22/EUR!L$11)</f>
        <v>0</v>
      </c>
      <c r="M22" s="43">
        <f>IF(EUR!M$11=0,0,EUR!M22/EUR!M$11)</f>
        <v>0</v>
      </c>
      <c r="N22" s="212">
        <f>IF(EUR!N$11=0,0,EUR!N22/EUR!N$11)</f>
        <v>0</v>
      </c>
      <c r="O22" s="212">
        <f>IF(EUR!O$11=0,0,EUR!O22/EUR!O$11)</f>
        <v>0</v>
      </c>
      <c r="P22" s="50">
        <f t="shared" si="0"/>
        <v>0.83696238977865767</v>
      </c>
      <c r="Q22" s="49">
        <f t="shared" si="1"/>
        <v>0.83696238977865767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12" t="s">
        <v>37</v>
      </c>
      <c r="C23" s="49">
        <f>IF(EUR!C$11=0,0,EUR!C23/EUR!C$11)</f>
        <v>10.457231726283048</v>
      </c>
      <c r="D23" s="49">
        <f>IF(EUR!D$11=0,0,EUR!D23/EUR!D$11)</f>
        <v>9.9317977325895264</v>
      </c>
      <c r="E23" s="187">
        <f>IF(EUR!E$11=0,0,EUR!E23/EUR!E$11)</f>
        <v>0</v>
      </c>
      <c r="F23" s="43">
        <f>IF(EUR!F$11=0,0,EUR!F23/EUR!F$11)</f>
        <v>0</v>
      </c>
      <c r="G23" s="167">
        <f>IF(EUR!G$11=0,0,EUR!G23/EUR!G$11)</f>
        <v>0</v>
      </c>
      <c r="H23" s="43">
        <f>IF(EUR!H$11=0,0,EUR!H23/EUR!H$11)</f>
        <v>0</v>
      </c>
      <c r="I23" s="43">
        <f>IF(EUR!I$11=0,0,EUR!I23/EUR!I$11)</f>
        <v>0</v>
      </c>
      <c r="J23" s="212">
        <f>IF(EUR!J$11=0,0,EUR!J23/EUR!J$11)</f>
        <v>0</v>
      </c>
      <c r="K23" s="43">
        <f>IF(EUR!K$11=0,0,EUR!K23/EUR!K$11)</f>
        <v>0</v>
      </c>
      <c r="L23" s="43">
        <f>IF(EUR!L$11=0,0,EUR!L23/EUR!L$11)</f>
        <v>0</v>
      </c>
      <c r="M23" s="43">
        <f>IF(EUR!M$11=0,0,EUR!M23/EUR!M$11)</f>
        <v>0</v>
      </c>
      <c r="N23" s="212">
        <f>IF(EUR!N$11=0,0,EUR!N23/EUR!N$11)</f>
        <v>0</v>
      </c>
      <c r="O23" s="212">
        <f>IF(EUR!O$11=0,0,EUR!O23/EUR!O$11)</f>
        <v>0</v>
      </c>
      <c r="P23" s="50">
        <f t="shared" si="0"/>
        <v>9.9317977325895264</v>
      </c>
      <c r="Q23" s="49">
        <f t="shared" si="1"/>
        <v>9.9317977325895264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12" t="s">
        <v>39</v>
      </c>
      <c r="C24" s="49">
        <f>IF(EUR!C$11=0,0,EUR!C24/EUR!C$11)</f>
        <v>10.721800384228342</v>
      </c>
      <c r="D24" s="49">
        <f>IF(EUR!D$11=0,0,EUR!D24/EUR!D$11)</f>
        <v>10.133615260032391</v>
      </c>
      <c r="E24" s="186">
        <f>IF(EUR!E$11=0,0,EUR!E24/EUR!E$11)</f>
        <v>0</v>
      </c>
      <c r="F24" s="49">
        <f>IF(EUR!F$11=0,0,EUR!F24/EUR!F$11)</f>
        <v>0</v>
      </c>
      <c r="G24" s="165">
        <f>IF(EUR!G$11=0,0,EUR!G24/EUR!G$11)</f>
        <v>0</v>
      </c>
      <c r="H24" s="49">
        <f>IF(EUR!H$11=0,0,EUR!H24/EUR!H$11)</f>
        <v>0</v>
      </c>
      <c r="I24" s="49">
        <f>IF(EUR!I$11=0,0,EUR!I24/EUR!I$11)</f>
        <v>0</v>
      </c>
      <c r="J24" s="141">
        <f>IF(EUR!J$11=0,0,EUR!J24/EUR!J$11)</f>
        <v>0</v>
      </c>
      <c r="K24" s="49">
        <f>IF(EUR!K$11=0,0,EUR!K24/EUR!K$11)</f>
        <v>0</v>
      </c>
      <c r="L24" s="49">
        <f>IF(EUR!L$11=0,0,EUR!L24/EUR!L$11)</f>
        <v>0</v>
      </c>
      <c r="M24" s="49">
        <f>IF(EUR!M$11=0,0,EUR!M24/EUR!M$11)</f>
        <v>0</v>
      </c>
      <c r="N24" s="141">
        <f>IF(EUR!N$11=0,0,EUR!N24/EUR!N$11)</f>
        <v>0</v>
      </c>
      <c r="O24" s="141">
        <f>IF(EUR!O$11=0,0,EUR!O24/EUR!O$11)</f>
        <v>0</v>
      </c>
      <c r="P24" s="50">
        <f t="shared" si="0"/>
        <v>10.133615260032391</v>
      </c>
      <c r="Q24" s="49">
        <f t="shared" si="1"/>
        <v>10.133615260032391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12" t="s">
        <v>41</v>
      </c>
      <c r="C25" s="37">
        <f>IF(EUR!C$11=0,0,EUR!C25/EUR!C$11)</f>
        <v>0.72048668923245818</v>
      </c>
      <c r="D25" s="37">
        <f>IF(EUR!D$11=0,0,EUR!D25/EUR!D$11)</f>
        <v>0.70862335792693909</v>
      </c>
      <c r="E25" s="187">
        <f>IF(EUR!E$11=0,0,EUR!E25/EUR!E$11)</f>
        <v>0</v>
      </c>
      <c r="F25" s="39">
        <f>IF(EUR!F$11=0,0,EUR!F25/EUR!F$11)</f>
        <v>0</v>
      </c>
      <c r="G25" s="167">
        <f>IF(EUR!G$11=0,0,EUR!G25/EUR!G$11)</f>
        <v>0</v>
      </c>
      <c r="H25" s="39">
        <f>IF(EUR!H$11=0,0,EUR!H25/EUR!H$11)</f>
        <v>0</v>
      </c>
      <c r="I25" s="39">
        <f>IF(EUR!I$11=0,0,EUR!I25/EUR!I$11)</f>
        <v>0</v>
      </c>
      <c r="J25" s="229">
        <f>IF(EUR!J$11=0,0,EUR!J25/EUR!J$11)</f>
        <v>0</v>
      </c>
      <c r="K25" s="39">
        <f>IF(EUR!K$11=0,0,EUR!K25/EUR!K$11)</f>
        <v>0</v>
      </c>
      <c r="L25" s="39">
        <f>IF(EUR!L$11=0,0,EUR!L25/EUR!L$11)</f>
        <v>0</v>
      </c>
      <c r="M25" s="39">
        <f>IF(EUR!M$11=0,0,EUR!M25/EUR!M$11)</f>
        <v>0</v>
      </c>
      <c r="N25" s="229">
        <f>IF(EUR!N$11=0,0,EUR!N25/EUR!N$11)</f>
        <v>0</v>
      </c>
      <c r="O25" s="229">
        <f>IF(EUR!O$11=0,0,EUR!O25/EUR!O$11)</f>
        <v>0</v>
      </c>
      <c r="P25" s="66">
        <f t="shared" si="0"/>
        <v>0.70862335792693909</v>
      </c>
      <c r="Q25" s="37">
        <f t="shared" si="1"/>
        <v>0.70862335792693909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12" t="s">
        <v>43</v>
      </c>
      <c r="C26" s="49">
        <f>IF(EUR!C$11=0,0,EUR!C26/EUR!C$11)</f>
        <v>5.4393285152319093</v>
      </c>
      <c r="D26" s="49">
        <f>IF(EUR!D$11=0,0,EUR!D26/EUR!D$11)</f>
        <v>5.3497660608241864</v>
      </c>
      <c r="E26" s="186">
        <f>IF(EUR!E$11=0,0,EUR!E26/EUR!E$11)</f>
        <v>0</v>
      </c>
      <c r="F26" s="49">
        <f>IF(EUR!F$11=0,0,EUR!F26/EUR!F$11)</f>
        <v>0</v>
      </c>
      <c r="G26" s="165">
        <f>IF(EUR!G$11=0,0,EUR!G26/EUR!G$11)</f>
        <v>0</v>
      </c>
      <c r="H26" s="49">
        <f>IF(EUR!H$11=0,0,EUR!H26/EUR!H$11)</f>
        <v>0</v>
      </c>
      <c r="I26" s="49">
        <f>IF(EUR!I$11=0,0,EUR!I26/EUR!I$11)</f>
        <v>0</v>
      </c>
      <c r="J26" s="141">
        <f>IF(EUR!J$11=0,0,EUR!J26/EUR!J$11)</f>
        <v>0</v>
      </c>
      <c r="K26" s="49">
        <f>IF(EUR!K$11=0,0,EUR!K26/EUR!K$11)</f>
        <v>0</v>
      </c>
      <c r="L26" s="49">
        <f>IF(EUR!L$11=0,0,EUR!L26/EUR!L$11)</f>
        <v>0</v>
      </c>
      <c r="M26" s="49">
        <f>IF(EUR!M$11=0,0,EUR!M26/EUR!M$11)</f>
        <v>0</v>
      </c>
      <c r="N26" s="141">
        <f>IF(EUR!N$11=0,0,EUR!N26/EUR!N$11)</f>
        <v>0</v>
      </c>
      <c r="O26" s="141">
        <f>IF(EUR!O$11=0,0,EUR!O26/EUR!O$11)</f>
        <v>0</v>
      </c>
      <c r="P26" s="50">
        <f t="shared" si="0"/>
        <v>5.3497660608241864</v>
      </c>
      <c r="Q26" s="49">
        <f t="shared" si="1"/>
        <v>5.3497660608241864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12" t="s">
        <v>45</v>
      </c>
      <c r="C27" s="49">
        <f>IF(EUR!C$11=0,0,EUR!C27/EUR!C$11)</f>
        <v>18.818314884274084</v>
      </c>
      <c r="D27" s="49">
        <f>IF(EUR!D$11=0,0,EUR!D27/EUR!D$11)</f>
        <v>18.535450782796474</v>
      </c>
      <c r="E27" s="186">
        <f>IF(EUR!E$11=0,0,EUR!E27/EUR!E$11)</f>
        <v>0</v>
      </c>
      <c r="F27" s="49">
        <f>IF(EUR!F$11=0,0,EUR!F27/EUR!F$11)</f>
        <v>0</v>
      </c>
      <c r="G27" s="165">
        <f>IF(EUR!G$11=0,0,EUR!G27/EUR!G$11)</f>
        <v>0</v>
      </c>
      <c r="H27" s="49">
        <f>IF(EUR!H$11=0,0,EUR!H27/EUR!H$11)</f>
        <v>0</v>
      </c>
      <c r="I27" s="49">
        <f>IF(EUR!I$11=0,0,EUR!I27/EUR!I$11)</f>
        <v>0</v>
      </c>
      <c r="J27" s="141">
        <f>IF(EUR!J$11=0,0,EUR!J27/EUR!J$11)</f>
        <v>0</v>
      </c>
      <c r="K27" s="49">
        <f>IF(EUR!K$11=0,0,EUR!K27/EUR!K$11)</f>
        <v>0</v>
      </c>
      <c r="L27" s="49">
        <f>IF(EUR!L$11=0,0,EUR!L27/EUR!L$11)</f>
        <v>0</v>
      </c>
      <c r="M27" s="49">
        <f>IF(EUR!M$11=0,0,EUR!M27/EUR!M$11)</f>
        <v>0</v>
      </c>
      <c r="N27" s="141">
        <f>IF(EUR!N$11=0,0,EUR!N27/EUR!N$11)</f>
        <v>0</v>
      </c>
      <c r="O27" s="141">
        <f>IF(EUR!O$11=0,0,EUR!O27/EUR!O$11)</f>
        <v>0</v>
      </c>
      <c r="P27" s="50">
        <f t="shared" si="0"/>
        <v>18.535450782796474</v>
      </c>
      <c r="Q27" s="49">
        <f t="shared" si="1"/>
        <v>18.535450782796474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12" t="s">
        <v>63</v>
      </c>
      <c r="C28" s="51">
        <f>IF(EUR!C$11=0,0,EUR!C28/EUR!C$11)</f>
        <v>12.588601225871376</v>
      </c>
      <c r="D28" s="51">
        <f>IF(EUR!D$11=0,0,EUR!D28/EUR!D$11)</f>
        <v>12.381320856577291</v>
      </c>
      <c r="E28" s="186">
        <f>IF(EUR!E$11=0,0,EUR!E28/EUR!E$11)</f>
        <v>0</v>
      </c>
      <c r="F28" s="51">
        <f>IF(EUR!F$11=0,0,EUR!F28/EUR!F$11)</f>
        <v>0</v>
      </c>
      <c r="G28" s="165">
        <f>IF(EUR!G$11=0,0,EUR!G28/EUR!G$11)</f>
        <v>0</v>
      </c>
      <c r="H28" s="51">
        <f>IF(EUR!H$11=0,0,EUR!H28/EUR!H$11)</f>
        <v>0</v>
      </c>
      <c r="I28" s="51">
        <f>IF(EUR!I$11=0,0,EUR!I28/EUR!I$11)</f>
        <v>0</v>
      </c>
      <c r="J28" s="235">
        <f>IF(EUR!J$11=0,0,EUR!J28/EUR!J$11)</f>
        <v>0</v>
      </c>
      <c r="K28" s="51">
        <f>IF(EUR!K$11=0,0,EUR!K28/EUR!K$11)</f>
        <v>0</v>
      </c>
      <c r="L28" s="51">
        <f>IF(EUR!L$11=0,0,EUR!L28/EUR!L$11)</f>
        <v>0</v>
      </c>
      <c r="M28" s="51">
        <f>IF(EUR!M$11=0,0,EUR!M28/EUR!M$11)</f>
        <v>0</v>
      </c>
      <c r="N28" s="235">
        <f>IF(EUR!N$11=0,0,EUR!N28/EUR!N$11)</f>
        <v>0</v>
      </c>
      <c r="O28" s="235">
        <f>IF(EUR!O$11=0,0,EUR!O28/EUR!O$11)</f>
        <v>0</v>
      </c>
      <c r="P28" s="54">
        <f t="shared" si="0"/>
        <v>12.381320856577291</v>
      </c>
      <c r="Q28" s="51">
        <f t="shared" si="1"/>
        <v>12.381320856577291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49">
        <f>IF(EUR!C$11=0,0,EUR!C29/EUR!C$11)</f>
        <v>4.9386149483121393</v>
      </c>
      <c r="D29" s="49">
        <f>IF(EUR!D$11=0,0,EUR!D29/EUR!D$11)</f>
        <v>4.835252834263092</v>
      </c>
      <c r="E29" s="186">
        <f>IF(EUR!E$11=0,0,EUR!E29/EUR!E$11)</f>
        <v>0</v>
      </c>
      <c r="F29" s="49">
        <f>IF(EUR!F$11=0,0,EUR!F29/EUR!F$11)</f>
        <v>0</v>
      </c>
      <c r="G29" s="165">
        <f>IF(EUR!G$11=0,0,EUR!G29/EUR!G$11)</f>
        <v>0</v>
      </c>
      <c r="H29" s="49">
        <f>IF(EUR!H$11=0,0,EUR!H29/EUR!H$11)</f>
        <v>0</v>
      </c>
      <c r="I29" s="49">
        <f>IF(EUR!I$11=0,0,EUR!I29/EUR!I$11)</f>
        <v>0</v>
      </c>
      <c r="J29" s="141">
        <f>IF(EUR!J$11=0,0,EUR!J29/EUR!J$11)</f>
        <v>0</v>
      </c>
      <c r="K29" s="49">
        <f>IF(EUR!K$11=0,0,EUR!K29/EUR!K$11)</f>
        <v>0</v>
      </c>
      <c r="L29" s="49">
        <f>IF(EUR!L$11=0,0,EUR!L29/EUR!L$11)</f>
        <v>0</v>
      </c>
      <c r="M29" s="49">
        <f>IF(EUR!M$11=0,0,EUR!M29/EUR!M$11)</f>
        <v>0</v>
      </c>
      <c r="N29" s="141">
        <f>IF(EUR!N$11=0,0,EUR!N29/EUR!N$11)</f>
        <v>0</v>
      </c>
      <c r="O29" s="141">
        <f>IF(EUR!O$11=0,0,EUR!O29/EUR!O$11)</f>
        <v>0</v>
      </c>
      <c r="P29" s="55">
        <f t="shared" ref="P29:P37" si="2">SUM(D29:O29)/$R$1</f>
        <v>4.835252834263092</v>
      </c>
      <c r="Q29" s="49">
        <f t="shared" si="1"/>
        <v>4.835252834263092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51">
        <f>IF(EUR!C$11=0,0,EUR!C30/EUR!C$11)</f>
        <v>17.403256792608179</v>
      </c>
      <c r="D30" s="51">
        <f>IF(EUR!D$11=0,0,EUR!D30/EUR!D$11)</f>
        <v>16.894637394277492</v>
      </c>
      <c r="E30" s="190">
        <f>IF(EUR!E$11=0,0,EUR!E30/EUR!E$11)</f>
        <v>0</v>
      </c>
      <c r="F30" s="51">
        <f>IF(EUR!F$11=0,0,EUR!F30/EUR!F$11)</f>
        <v>0</v>
      </c>
      <c r="G30" s="165">
        <f>IF(EUR!G$11=0,0,EUR!G30/EUR!G$11)</f>
        <v>0</v>
      </c>
      <c r="H30" s="51">
        <f>IF(EUR!H$11=0,0,EUR!H30/EUR!H$11)</f>
        <v>0</v>
      </c>
      <c r="I30" s="51">
        <f>IF(EUR!I$11=0,0,EUR!I30/EUR!I$11)</f>
        <v>0</v>
      </c>
      <c r="J30" s="235">
        <f>IF(EUR!J$11=0,0,EUR!J30/EUR!J$11)</f>
        <v>0</v>
      </c>
      <c r="K30" s="51">
        <f>IF(EUR!K$11=0,0,EUR!K30/EUR!K$11)</f>
        <v>0</v>
      </c>
      <c r="L30" s="51">
        <f>IF(EUR!L$11=0,0,EUR!L30/EUR!L$11)</f>
        <v>0</v>
      </c>
      <c r="M30" s="51">
        <f>IF(EUR!M$11=0,0,EUR!M30/EUR!M$11)</f>
        <v>0</v>
      </c>
      <c r="N30" s="235">
        <f>IF(EUR!N$11=0,0,EUR!N30/EUR!N$11)</f>
        <v>0</v>
      </c>
      <c r="O30" s="235">
        <f>IF(EUR!O$11=0,0,EUR!O30/EUR!O$11)</f>
        <v>0</v>
      </c>
      <c r="P30" s="56">
        <f t="shared" si="2"/>
        <v>16.894637394277492</v>
      </c>
      <c r="Q30" s="51">
        <f t="shared" si="1"/>
        <v>16.894637394277492</v>
      </c>
      <c r="R30" s="4"/>
      <c r="S30" s="42"/>
      <c r="T30" s="4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49">
        <f>IF(EUR!C$11=0,0,EUR!C31/EUR!C$11)</f>
        <v>7.8111792150763879</v>
      </c>
      <c r="D31" s="49">
        <f>IF(EUR!D$11=0,0,EUR!D31/EUR!D$11)</f>
        <v>7.8168076300161964</v>
      </c>
      <c r="E31" s="187">
        <f>IF(EUR!E$11=0,0,EUR!E31/EUR!E$11)</f>
        <v>0</v>
      </c>
      <c r="F31" s="43">
        <f>IF(EUR!F$11=0,0,EUR!F31/EUR!F$11)</f>
        <v>0</v>
      </c>
      <c r="G31" s="167">
        <f>IF(EUR!G$11=0,0,EUR!G31/EUR!G$11)</f>
        <v>0</v>
      </c>
      <c r="H31" s="43">
        <f>IF(EUR!H$11=0,0,EUR!H31/EUR!H$11)</f>
        <v>0</v>
      </c>
      <c r="I31" s="43">
        <f>IF(EUR!I$11=0,0,EUR!I31/EUR!I$11)</f>
        <v>0</v>
      </c>
      <c r="J31" s="212">
        <f>IF(EUR!J$11=0,0,EUR!J31/EUR!J$11)</f>
        <v>0</v>
      </c>
      <c r="K31" s="43">
        <f>IF(EUR!K$11=0,0,EUR!K31/EUR!K$11)</f>
        <v>0</v>
      </c>
      <c r="L31" s="43">
        <f>IF(EUR!L$11=0,0,EUR!L31/EUR!L$11)</f>
        <v>0</v>
      </c>
      <c r="M31" s="43">
        <f>IF(EUR!M$11=0,0,EUR!M31/EUR!M$11)</f>
        <v>0</v>
      </c>
      <c r="N31" s="212">
        <f>IF(EUR!N$11=0,0,EUR!N31/EUR!N$11)</f>
        <v>0</v>
      </c>
      <c r="O31" s="212">
        <f>IF(EUR!O$11=0,0,EUR!O31/EUR!O$11)</f>
        <v>0</v>
      </c>
      <c r="P31" s="55">
        <f t="shared" si="2"/>
        <v>7.8168076300161964</v>
      </c>
      <c r="Q31" s="49">
        <f t="shared" si="1"/>
        <v>7.8168076300161964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49">
        <f>IF(EUR!C$11=0,0,EUR!C32/EUR!C$11)</f>
        <v>1.3358338669838075</v>
      </c>
      <c r="D32" s="49">
        <f>IF(EUR!D$11=0,0,EUR!D32/EUR!D$11)</f>
        <v>1.3175274428648551</v>
      </c>
      <c r="E32" s="187">
        <f>IF(EUR!E$11=0,0,EUR!E32/EUR!E$11)</f>
        <v>0</v>
      </c>
      <c r="F32" s="43">
        <f>IF(EUR!F$11=0,0,EUR!F32/EUR!F$11)</f>
        <v>0</v>
      </c>
      <c r="G32" s="167">
        <f>IF(EUR!G$11=0,0,EUR!G32/EUR!G$11)</f>
        <v>0</v>
      </c>
      <c r="H32" s="43">
        <f>IF(EUR!H$11=0,0,EUR!H32/EUR!H$11)</f>
        <v>0</v>
      </c>
      <c r="I32" s="43">
        <f>IF(EUR!I$11=0,0,EUR!I32/EUR!I$11)</f>
        <v>0</v>
      </c>
      <c r="J32" s="212">
        <f>IF(EUR!J$11=0,0,EUR!J32/EUR!J$11)</f>
        <v>0</v>
      </c>
      <c r="K32" s="43">
        <f>IF(EUR!K$11=0,0,EUR!K32/EUR!K$11)</f>
        <v>0</v>
      </c>
      <c r="L32" s="43">
        <f>IF(EUR!L$11=0,0,EUR!L32/EUR!L$11)</f>
        <v>0</v>
      </c>
      <c r="M32" s="43">
        <f>IF(EUR!M$11=0,0,EUR!M32/EUR!M$11)</f>
        <v>0</v>
      </c>
      <c r="N32" s="212">
        <f>IF(EUR!N$11=0,0,EUR!N32/EUR!N$11)</f>
        <v>0</v>
      </c>
      <c r="O32" s="212">
        <f>IF(EUR!O$11=0,0,EUR!O32/EUR!O$11)</f>
        <v>0</v>
      </c>
      <c r="P32" s="55">
        <f t="shared" si="2"/>
        <v>1.3175274428648551</v>
      </c>
      <c r="Q32" s="49">
        <f t="shared" si="1"/>
        <v>1.3175274428648551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7" s="4" customFormat="1" ht="12.75" x14ac:dyDescent="0.35">
      <c r="A33" s="34" t="s">
        <v>77</v>
      </c>
      <c r="B33" s="32" t="s">
        <v>78</v>
      </c>
      <c r="C33" s="49">
        <f>IF(EUR!C$11=0,0,EUR!C33/EUR!C$11)</f>
        <v>7.1364010612020854</v>
      </c>
      <c r="D33" s="238">
        <f>IF(EUR!D$11=0,0,EUR!D33/EUR!D$11)</f>
        <v>7.1028432607522047</v>
      </c>
      <c r="E33" s="241">
        <f>IF(EUR!E$11=0,0,EUR!E33/EUR!E$11)</f>
        <v>0</v>
      </c>
      <c r="F33" s="141">
        <f>IF(EUR!F$11=0,0,EUR!F33/EUR!F$11)</f>
        <v>0</v>
      </c>
      <c r="G33" s="242">
        <f>IF(EUR!G$11=0,0,EUR!G33/EUR!G$11)</f>
        <v>0</v>
      </c>
      <c r="H33" s="141">
        <f>IF(EUR!H$11=0,0,EUR!H33/EUR!H$11)</f>
        <v>0</v>
      </c>
      <c r="I33" s="141">
        <f>IF(EUR!I$11=0,0,EUR!I33/EUR!I$11)</f>
        <v>0</v>
      </c>
      <c r="J33" s="141">
        <f>IF(EUR!J$11=0,0,EUR!J33/EUR!J$11)</f>
        <v>0</v>
      </c>
      <c r="K33" s="141">
        <f>IF(EUR!K$11=0,0,EUR!K33/EUR!K$11)</f>
        <v>0</v>
      </c>
      <c r="L33" s="141">
        <f>IF(EUR!L$11=0,0,EUR!L33/EUR!L$11)</f>
        <v>0</v>
      </c>
      <c r="M33" s="141">
        <f>IF(EUR!M$11=0,0,EUR!M33/EUR!M$11)</f>
        <v>0</v>
      </c>
      <c r="N33" s="141">
        <f>IF(EUR!N$11=0,0,EUR!N33/EUR!N$11)</f>
        <v>0</v>
      </c>
      <c r="O33" s="141">
        <f>IF(EUR!O$11=0,0,EUR!O33/EUR!O$11)</f>
        <v>0</v>
      </c>
      <c r="P33" s="57">
        <f t="shared" si="2"/>
        <v>7.1028432607522047</v>
      </c>
      <c r="Q33" s="49">
        <f t="shared" si="1"/>
        <v>7.1028432607522047</v>
      </c>
    </row>
    <row r="34" spans="1:17" ht="12.75" x14ac:dyDescent="0.35">
      <c r="A34" s="3" t="s">
        <v>74</v>
      </c>
      <c r="B34" s="3" t="s">
        <v>75</v>
      </c>
      <c r="C34" s="49">
        <f>IF(EUR!C$11=0,0,EUR!C34/EUR!C$11)</f>
        <v>1.624919952428872</v>
      </c>
      <c r="D34" s="49">
        <f>IF(EUR!D$11=0,0,EUR!D34/EUR!D$11)</f>
        <v>1.5778297642612922</v>
      </c>
      <c r="E34" s="186">
        <f>IF(EUR!E$11=0,0,EUR!E34/EUR!E$11)</f>
        <v>0</v>
      </c>
      <c r="F34" s="49">
        <f>IF(EUR!F$11=0,0,EUR!F34/EUR!F$11)</f>
        <v>0</v>
      </c>
      <c r="G34" s="165">
        <f>IF(EUR!G$11=0,0,EUR!G34/EUR!G$11)</f>
        <v>0</v>
      </c>
      <c r="H34" s="49">
        <f>IF(EUR!H$11=0,0,EUR!H34/EUR!H$11)</f>
        <v>0</v>
      </c>
      <c r="I34" s="49">
        <f>IF(EUR!I$11=0,0,EUR!I34/EUR!I$11)</f>
        <v>0</v>
      </c>
      <c r="J34" s="141">
        <f>IF(EUR!J$11=0,0,EUR!J34/EUR!J$11)</f>
        <v>0</v>
      </c>
      <c r="K34" s="49">
        <f>IF(EUR!K$11=0,0,EUR!K34/EUR!K$11)</f>
        <v>0</v>
      </c>
      <c r="L34" s="49">
        <f>IF(EUR!L$11=0,0,EUR!L34/EUR!L$11)</f>
        <v>0</v>
      </c>
      <c r="M34" s="49">
        <f>IF(EUR!M$11=0,0,EUR!M34/EUR!M$11)</f>
        <v>0</v>
      </c>
      <c r="N34" s="141">
        <f>IF(EUR!N$11=0,0,EUR!N34/EUR!N$11)</f>
        <v>0</v>
      </c>
      <c r="O34" s="141">
        <f>IF(EUR!O$11=0,0,EUR!O34/EUR!O$11)</f>
        <v>0</v>
      </c>
      <c r="P34" s="55">
        <f t="shared" si="2"/>
        <v>1.5778297642612922</v>
      </c>
      <c r="Q34" s="49">
        <f t="shared" si="1"/>
        <v>1.5778297642612922</v>
      </c>
    </row>
    <row r="35" spans="1:17" ht="12.75" x14ac:dyDescent="0.35">
      <c r="A35" s="3" t="s">
        <v>79</v>
      </c>
      <c r="B35" s="61" t="s">
        <v>80</v>
      </c>
      <c r="C35" s="51">
        <f>IF(EUR!C$11=0,0,EUR!C35/EUR!C$11)</f>
        <v>83.354038971731768</v>
      </c>
      <c r="D35" s="51">
        <f>IF(EUR!D$11=0,0,EUR!D35/EUR!D$11)</f>
        <v>83.182472557135142</v>
      </c>
      <c r="E35" s="190">
        <f>IF(EUR!E$11=0,0,EUR!E35/EUR!E$11)</f>
        <v>0</v>
      </c>
      <c r="F35" s="51">
        <f>IF(EUR!F$11=0,0,EUR!F35/EUR!F$11)</f>
        <v>0</v>
      </c>
      <c r="G35" s="165">
        <f>IF(EUR!G$11=0,0,EUR!G35/EUR!G$11)</f>
        <v>0</v>
      </c>
      <c r="H35" s="51">
        <f>IF(EUR!H$11=0,0,EUR!H35/EUR!H$11)</f>
        <v>0</v>
      </c>
      <c r="I35" s="51">
        <f>IF(EUR!I$11=0,0,EUR!I35/EUR!I$11)</f>
        <v>0</v>
      </c>
      <c r="J35" s="235">
        <f>IF(EUR!J$11=0,0,EUR!J35/EUR!J$11)</f>
        <v>0</v>
      </c>
      <c r="K35" s="51">
        <f>IF(EUR!K$11=0,0,EUR!K35/EUR!K$11)</f>
        <v>0</v>
      </c>
      <c r="L35" s="51">
        <f>IF(EUR!L$11=0,0,EUR!L35/EUR!L$11)</f>
        <v>0</v>
      </c>
      <c r="M35" s="51">
        <f>IF(EUR!M$11=0,0,EUR!M35/EUR!M$11)</f>
        <v>0</v>
      </c>
      <c r="N35" s="51">
        <f>IF(EUR!N$11=0,0,EUR!N35/EUR!N$11)</f>
        <v>0</v>
      </c>
      <c r="O35" s="235">
        <f>IF(EUR!O$11=0,0,EUR!O35/EUR!O$11)</f>
        <v>0</v>
      </c>
      <c r="P35" s="55">
        <f t="shared" si="2"/>
        <v>83.182472557135142</v>
      </c>
      <c r="Q35" s="49">
        <f t="shared" si="1"/>
        <v>83.182472557135142</v>
      </c>
    </row>
    <row r="36" spans="1:17" ht="12.75" x14ac:dyDescent="0.35">
      <c r="A36" s="3" t="s">
        <v>112</v>
      </c>
      <c r="B36" s="104" t="s">
        <v>114</v>
      </c>
      <c r="C36" s="51">
        <f>IF(EUR!C$11=0,0,EUR!C36/EUR!C$11)</f>
        <v>3.6711096880431797</v>
      </c>
      <c r="D36" s="51">
        <f>IF(EUR!D$11=0,0,EUR!D36/EUR!D$11)</f>
        <v>3.6721522404174913</v>
      </c>
      <c r="E36" s="190">
        <f>IF(EUR!E$11=0,0,EUR!E36/EUR!E$11)</f>
        <v>0</v>
      </c>
      <c r="F36" s="51">
        <f>IF(EUR!F$11=0,0,EUR!F36/EUR!F$11)</f>
        <v>0</v>
      </c>
      <c r="G36" s="165">
        <f>IF(EUR!G$11=0,0,EUR!G36/EUR!G$11)</f>
        <v>0</v>
      </c>
      <c r="H36" s="51">
        <f>IF(EUR!H$11=0,0,EUR!H36/EUR!H$11)</f>
        <v>0</v>
      </c>
      <c r="I36" s="51">
        <f>IF(EUR!I$11=0,0,EUR!I36/EUR!I$11)</f>
        <v>0</v>
      </c>
      <c r="J36" s="235">
        <f>IF(EUR!J$11=0,0,EUR!J36/EUR!J$11)</f>
        <v>0</v>
      </c>
      <c r="K36" s="51">
        <f>IF(EUR!K$11=0,0,EUR!K36/EUR!K$11)</f>
        <v>0</v>
      </c>
      <c r="L36" s="51">
        <f>IF(EUR!L$11=0,0,EUR!L36/EUR!L$11)</f>
        <v>0</v>
      </c>
      <c r="M36" s="51">
        <f>IF(EUR!M$11=0,0,EUR!M36/EUR!M$11)</f>
        <v>0</v>
      </c>
      <c r="N36" s="51">
        <f>IF(EUR!N$11=0,0,EUR!N36/EUR!N$11)</f>
        <v>0</v>
      </c>
      <c r="O36" s="51">
        <f>IF(EUR!O$11=0,0,EUR!O36/EUR!O$11)</f>
        <v>0</v>
      </c>
      <c r="P36" s="55">
        <f t="shared" si="2"/>
        <v>3.6721522404174913</v>
      </c>
      <c r="Q36" s="49">
        <f t="shared" si="1"/>
        <v>3.6721522404174913</v>
      </c>
    </row>
    <row r="37" spans="1:17" ht="12.75" x14ac:dyDescent="0.35">
      <c r="A37" s="3" t="s">
        <v>113</v>
      </c>
      <c r="B37" s="104" t="s">
        <v>115</v>
      </c>
      <c r="C37" s="51">
        <f>IF(EUR!C$11=0,0,EUR!C37/EUR!C$11)</f>
        <v>0.37585765254779985</v>
      </c>
      <c r="D37" s="51">
        <f>IF(EUR!D$11=0,0,EUR!D37/EUR!D$11)</f>
        <v>0.37596724851538604</v>
      </c>
      <c r="E37" s="190">
        <f>IF(EUR!E$11=0,0,EUR!E37/EUR!E$11)</f>
        <v>0</v>
      </c>
      <c r="F37" s="51">
        <f>IF(EUR!F$11=0,0,EUR!F37/EUR!F$11)</f>
        <v>0</v>
      </c>
      <c r="G37" s="165">
        <f>IF(EUR!G$11=0,0,EUR!G37/EUR!G$11)</f>
        <v>0</v>
      </c>
      <c r="H37" s="51">
        <f>IF(EUR!H$11=0,0,EUR!H37/EUR!H$11)</f>
        <v>0</v>
      </c>
      <c r="I37" s="51">
        <f>IF(EUR!I$11=0,0,EUR!I37/EUR!I$11)</f>
        <v>0</v>
      </c>
      <c r="J37" s="235">
        <f>IF(EUR!J$11=0,0,EUR!J37/EUR!J$11)</f>
        <v>0</v>
      </c>
      <c r="K37" s="51">
        <f>IF(EUR!K$11=0,0,EUR!K37/EUR!K$11)</f>
        <v>0</v>
      </c>
      <c r="L37" s="51">
        <f>IF(EUR!L$11=0,0,EUR!L37/EUR!L$11)</f>
        <v>0</v>
      </c>
      <c r="M37" s="51">
        <f>IF(EUR!M$11=0,0,EUR!M37/EUR!M$11)</f>
        <v>0</v>
      </c>
      <c r="N37" s="51">
        <f>IF(EUR!N$11=0,0,EUR!N37/EUR!N$11)</f>
        <v>0</v>
      </c>
      <c r="O37" s="51">
        <f>IF(EUR!O$11=0,0,EUR!O37/EUR!O$11)</f>
        <v>0</v>
      </c>
      <c r="P37" s="55">
        <f t="shared" si="2"/>
        <v>0.37596724851538604</v>
      </c>
      <c r="Q37" s="49">
        <f t="shared" si="1"/>
        <v>0.37596724851538604</v>
      </c>
    </row>
    <row r="38" spans="1:17" ht="12.75" x14ac:dyDescent="0.35">
      <c r="A38" s="61" t="s">
        <v>116</v>
      </c>
      <c r="B38" s="61" t="s">
        <v>117</v>
      </c>
      <c r="C38" s="51">
        <f>IF(EUR!C$11=0,0,EUR!C38/EUR!C$11)</f>
        <v>3.7493184521086818</v>
      </c>
      <c r="D38" s="51">
        <f>IF(EUR!D$11=0,0,EUR!D38/EUR!D$11)</f>
        <v>3.7496760842181036</v>
      </c>
      <c r="E38" s="190">
        <f>IF(EUR!E$11=0,0,EUR!E38/EUR!E$11)</f>
        <v>0</v>
      </c>
      <c r="F38" s="51">
        <f>IF(EUR!F$11=0,0,EUR!F38/EUR!F$11)</f>
        <v>0</v>
      </c>
      <c r="G38" s="165">
        <f>IF(EUR!G$11=0,0,EUR!G38/EUR!G$11)</f>
        <v>0</v>
      </c>
      <c r="H38" s="51">
        <f>IF(EUR!H$11=0,0,EUR!H38/EUR!H$11)</f>
        <v>0</v>
      </c>
      <c r="I38" s="51">
        <f>IF(EUR!I$11=0,0,EUR!I38/EUR!I$11)</f>
        <v>0</v>
      </c>
      <c r="J38" s="235">
        <f>IF(EUR!J$11=0,0,EUR!J38/EUR!J$11)</f>
        <v>0</v>
      </c>
      <c r="K38" s="51">
        <f>IF(EUR!K$11=0,0,EUR!K38/EUR!K$11)</f>
        <v>0</v>
      </c>
      <c r="L38" s="51">
        <f>IF(EUR!L$11=0,0,EUR!L38/EUR!L$11)</f>
        <v>0</v>
      </c>
      <c r="M38" s="51">
        <f>IF(EUR!M$11=0,0,EUR!M38/EUR!M$11)</f>
        <v>0</v>
      </c>
      <c r="N38" s="51">
        <f>IF(EUR!N$11=0,0,EUR!N38/EUR!N$11)</f>
        <v>0</v>
      </c>
      <c r="O38" s="51">
        <f>IF(EUR!O$11=0,0,EUR!O38/EUR!O$11)</f>
        <v>0</v>
      </c>
      <c r="P38" s="55">
        <f t="shared" ref="P38:P48" si="3">SUM(D38:O38)/$R$1</f>
        <v>3.7496760842181036</v>
      </c>
      <c r="Q38" s="49">
        <f t="shared" ref="Q38:Q48" si="4">D38</f>
        <v>3.7496760842181036</v>
      </c>
    </row>
    <row r="39" spans="1:17" ht="12.75" x14ac:dyDescent="0.35">
      <c r="A39" s="61" t="s">
        <v>120</v>
      </c>
      <c r="B39" s="61" t="s">
        <v>118</v>
      </c>
      <c r="C39" s="51">
        <f>IF(EUR!C$11=0,0,EUR!C39/EUR!C$11)</f>
        <v>89.276644405818317</v>
      </c>
      <c r="D39" s="47">
        <f>IF(EUR!D$11=0,0,EUR!D39/EUR!D$11)</f>
        <v>89.747228720532661</v>
      </c>
      <c r="E39" s="190">
        <f>IF(EUR!E$11=0,0,EUR!E39/EUR!E$11)</f>
        <v>0</v>
      </c>
      <c r="F39" s="51">
        <f>IF(EUR!F$11=0,0,EUR!F39/EUR!F$11)</f>
        <v>0</v>
      </c>
      <c r="G39" s="165">
        <f>IF(EUR!G$11=0,0,EUR!G39/EUR!G$11)</f>
        <v>0</v>
      </c>
      <c r="H39" s="51">
        <f>IF(EUR!H$11=0,0,EUR!H39/EUR!H$11)</f>
        <v>0</v>
      </c>
      <c r="I39" s="51">
        <f>IF(EUR!I$11=0,0,EUR!I39/EUR!I$11)</f>
        <v>0</v>
      </c>
      <c r="J39" s="235">
        <f>IF(EUR!J$11=0,0,EUR!J39/EUR!J$11)</f>
        <v>0</v>
      </c>
      <c r="K39" s="51">
        <f>IF(EUR!K$11=0,0,EUR!K39/EUR!K$11)</f>
        <v>0</v>
      </c>
      <c r="L39" s="51">
        <f>IF(EUR!L$11=0,0,EUR!L39/EUR!L$11)</f>
        <v>0</v>
      </c>
      <c r="M39" s="51">
        <f>IF(EUR!M$11=0,0,EUR!M39/EUR!M$11)</f>
        <v>0</v>
      </c>
      <c r="N39" s="51">
        <f>IF(EUR!N$11=0,0,EUR!N39/EUR!N$11)</f>
        <v>0</v>
      </c>
      <c r="O39" s="51">
        <f>IF(EUR!O$11=0,0,EUR!O39/EUR!O$11)</f>
        <v>0</v>
      </c>
      <c r="P39" s="55">
        <f t="shared" si="3"/>
        <v>89.747228720532661</v>
      </c>
      <c r="Q39" s="49">
        <f t="shared" si="4"/>
        <v>89.747228720532661</v>
      </c>
    </row>
    <row r="40" spans="1:17" ht="12.75" x14ac:dyDescent="0.35">
      <c r="A40" s="61" t="s">
        <v>121</v>
      </c>
      <c r="B40" s="61" t="s">
        <v>122</v>
      </c>
      <c r="C40" s="51">
        <f>IF(EUR!C$11=0,0,EUR!C40/EUR!C$11)</f>
        <v>3.9785929924069166</v>
      </c>
      <c r="D40" s="51">
        <f>IF(EUR!D$11=0,0,EUR!D40/EUR!D$11)</f>
        <v>3.900935756703257</v>
      </c>
      <c r="E40" s="190">
        <f>IF(EUR!E$11=0,0,EUR!E40/EUR!E$11)</f>
        <v>0</v>
      </c>
      <c r="F40" s="51">
        <f>IF(EUR!F$11=0,0,EUR!F40/EUR!F$11)</f>
        <v>0</v>
      </c>
      <c r="G40" s="165">
        <f>IF(EUR!G$11=0,0,EUR!G40/EUR!G$11)</f>
        <v>0</v>
      </c>
      <c r="H40" s="51">
        <f>IF(EUR!H$11=0,0,EUR!H40/EUR!H$11)</f>
        <v>0</v>
      </c>
      <c r="I40" s="51">
        <f>IF(EUR!I$11=0,0,EUR!I40/EUR!I$11)</f>
        <v>0</v>
      </c>
      <c r="J40" s="235">
        <f>IF(EUR!J$11=0,0,EUR!J40/EUR!J$11)</f>
        <v>0</v>
      </c>
      <c r="K40" s="51">
        <f>IF(EUR!K$11=0,0,EUR!K40/EUR!K$11)</f>
        <v>0</v>
      </c>
      <c r="L40" s="51">
        <f>IF(EUR!L$11=0,0,EUR!L40/EUR!L$11)</f>
        <v>0</v>
      </c>
      <c r="M40" s="51">
        <f>IF(EUR!M$11=0,0,EUR!M40/EUR!M$11)</f>
        <v>0</v>
      </c>
      <c r="N40" s="51">
        <f>IF(EUR!N$11=0,0,EUR!N40/EUR!N$11)</f>
        <v>0</v>
      </c>
      <c r="O40" s="51">
        <f>IF(EUR!O$11=0,0,EUR!O40/EUR!O$11)</f>
        <v>0</v>
      </c>
      <c r="P40" s="55">
        <f t="shared" si="3"/>
        <v>3.900935756703257</v>
      </c>
      <c r="Q40" s="49">
        <f t="shared" si="4"/>
        <v>3.900935756703257</v>
      </c>
    </row>
    <row r="41" spans="1:17" ht="12.75" x14ac:dyDescent="0.35">
      <c r="A41" s="61" t="s">
        <v>123</v>
      </c>
      <c r="B41" s="61" t="s">
        <v>124</v>
      </c>
      <c r="C41" s="51">
        <f>IF(EUR!C$11=0,0,EUR!C41/EUR!C$11)</f>
        <v>35.21544232000732</v>
      </c>
      <c r="D41" s="51">
        <f>IF(EUR!D$11=0,0,EUR!D41/EUR!D$11)</f>
        <v>34.190210545258239</v>
      </c>
      <c r="E41" s="190">
        <f>IF(EUR!E$11=0,0,EUR!E41/EUR!E$11)</f>
        <v>0</v>
      </c>
      <c r="F41" s="51">
        <f>IF(EUR!F$11=0,0,EUR!F41/EUR!F$11)</f>
        <v>0</v>
      </c>
      <c r="G41" s="165">
        <f>IF(EUR!G$11=0,0,EUR!G41/EUR!G$11)</f>
        <v>0</v>
      </c>
      <c r="H41" s="51">
        <f>IF(EUR!H$11=0,0,EUR!H41/EUR!H$11)</f>
        <v>0</v>
      </c>
      <c r="I41" s="51">
        <f>IF(EUR!I$11=0,0,EUR!I41/EUR!I$11)</f>
        <v>0</v>
      </c>
      <c r="J41" s="235">
        <f>IF(EUR!J$11=0,0,EUR!J41/EUR!J$11)</f>
        <v>0</v>
      </c>
      <c r="K41" s="51">
        <f>IF(EUR!K$11=0,0,EUR!K41/EUR!K$11)</f>
        <v>0</v>
      </c>
      <c r="L41" s="51">
        <f>IF(EUR!L$11=0,0,EUR!L41/EUR!L$11)</f>
        <v>0</v>
      </c>
      <c r="M41" s="51">
        <f>IF(EUR!M$11=0,0,EUR!M41/EUR!M$11)</f>
        <v>0</v>
      </c>
      <c r="N41" s="51">
        <f>IF(EUR!N$11=0,0,EUR!N41/EUR!N$11)</f>
        <v>0</v>
      </c>
      <c r="O41" s="51">
        <f>IF(EUR!O$11=0,0,EUR!O41/EUR!O$11)</f>
        <v>0</v>
      </c>
      <c r="P41" s="55">
        <f t="shared" si="3"/>
        <v>34.190210545258239</v>
      </c>
      <c r="Q41" s="124">
        <f t="shared" si="4"/>
        <v>34.190210545258239</v>
      </c>
    </row>
    <row r="42" spans="1:17" ht="12.75" x14ac:dyDescent="0.35">
      <c r="A42" s="61" t="s">
        <v>125</v>
      </c>
      <c r="B42" s="61" t="s">
        <v>126</v>
      </c>
      <c r="C42" s="51">
        <f>IF(EUR!C$11=0,0,EUR!C42/EUR!C$11)</f>
        <v>4.6595005031561616</v>
      </c>
      <c r="D42" s="51">
        <f>IF(EUR!D$11=0,0,EUR!D42/EUR!D$11)</f>
        <v>4.6079719272989026</v>
      </c>
      <c r="E42" s="190">
        <f>IF(EUR!E$11=0,0,EUR!E42/EUR!E$11)</f>
        <v>0</v>
      </c>
      <c r="F42" s="51">
        <f>IF(EUR!F$11=0,0,EUR!F42/EUR!F$11)</f>
        <v>0</v>
      </c>
      <c r="G42" s="165">
        <f>IF(EUR!G$11=0,0,EUR!G42/EUR!G$11)</f>
        <v>0</v>
      </c>
      <c r="H42" s="51">
        <f>IF(EUR!H$11=0,0,EUR!H42/EUR!H$11)</f>
        <v>0</v>
      </c>
      <c r="I42" s="51">
        <f>IF(EUR!I$11=0,0,EUR!I42/EUR!I$11)</f>
        <v>0</v>
      </c>
      <c r="J42" s="235">
        <f>IF(EUR!J$11=0,0,EUR!J42/EUR!J$11)</f>
        <v>0</v>
      </c>
      <c r="K42" s="51">
        <f>IF(EUR!K$11=0,0,EUR!K42/EUR!K$11)</f>
        <v>0</v>
      </c>
      <c r="L42" s="51">
        <f>IF(EUR!L$11=0,0,EUR!L42/EUR!L$11)</f>
        <v>0</v>
      </c>
      <c r="M42" s="51">
        <f>IF(EUR!M$11=0,0,EUR!M42/EUR!M$11)</f>
        <v>0</v>
      </c>
      <c r="N42" s="51">
        <f>IF(EUR!N$11=0,0,EUR!N42/EUR!N$11)</f>
        <v>0</v>
      </c>
      <c r="O42" s="51">
        <f>IF(EUR!O$11=0,0,EUR!O42/EUR!O$11)</f>
        <v>0</v>
      </c>
      <c r="P42" s="55">
        <f t="shared" si="3"/>
        <v>4.6079719272989026</v>
      </c>
      <c r="Q42" s="49">
        <f t="shared" si="4"/>
        <v>4.6079719272989026</v>
      </c>
    </row>
    <row r="43" spans="1:17" ht="12.75" x14ac:dyDescent="0.35">
      <c r="A43" s="61" t="s">
        <v>128</v>
      </c>
      <c r="B43" s="61" t="s">
        <v>129</v>
      </c>
      <c r="C43" s="51">
        <f>IF(EUR!C$11=0,0,EUR!C43/EUR!C$11)</f>
        <v>31.301271612844207</v>
      </c>
      <c r="D43" s="51">
        <f>IF(EUR!D$11=0,0,EUR!D43/EUR!D$11)</f>
        <v>30.70153859996401</v>
      </c>
      <c r="E43" s="190">
        <f>IF(EUR!E$11=0,0,EUR!E43/EUR!E$11)</f>
        <v>0</v>
      </c>
      <c r="F43" s="51">
        <f>IF(EUR!F$11=0,0,EUR!F43/EUR!F$11)</f>
        <v>0</v>
      </c>
      <c r="G43" s="165">
        <f>IF(EUR!G$11=0,0,EUR!G43/EUR!G$11)</f>
        <v>0</v>
      </c>
      <c r="H43" s="51">
        <f>IF(EUR!H$11=0,0,EUR!H43/EUR!H$11)</f>
        <v>0</v>
      </c>
      <c r="I43" s="51">
        <f>IF(EUR!I$11=0,0,EUR!I43/EUR!I$11)</f>
        <v>0</v>
      </c>
      <c r="J43" s="235">
        <f>IF(EUR!J$11=0,0,EUR!J43/EUR!J$11)</f>
        <v>0</v>
      </c>
      <c r="K43" s="51">
        <f>IF(EUR!K$11=0,0,EUR!K43/EUR!K$11)</f>
        <v>0</v>
      </c>
      <c r="L43" s="51">
        <f>IF(EUR!L$11=0,0,EUR!L43/EUR!L$11)</f>
        <v>0</v>
      </c>
      <c r="M43" s="51">
        <f>IF(EUR!M$11=0,0,EUR!M43/EUR!M$11)</f>
        <v>0</v>
      </c>
      <c r="N43" s="51">
        <f>IF(EUR!N$11=0,0,EUR!N43/EUR!N$11)</f>
        <v>0</v>
      </c>
      <c r="O43" s="51">
        <f>IF(EUR!O$11=0,0,EUR!O43/EUR!O$11)</f>
        <v>0</v>
      </c>
      <c r="P43" s="55">
        <f t="shared" si="3"/>
        <v>30.70153859996401</v>
      </c>
      <c r="Q43" s="49">
        <f t="shared" si="4"/>
        <v>30.70153859996401</v>
      </c>
    </row>
    <row r="44" spans="1:17" ht="12.75" x14ac:dyDescent="0.35">
      <c r="A44" s="61" t="s">
        <v>131</v>
      </c>
      <c r="B44" s="61" t="s">
        <v>132</v>
      </c>
      <c r="C44" s="51">
        <f>IF(EUR!C$11=0,0,EUR!C44/EUR!C$11)</f>
        <v>22.223035403897175</v>
      </c>
      <c r="D44" s="51">
        <f>IF(EUR!D$11=0,0,EUR!D44/EUR!D$11)</f>
        <v>22.236818427208927</v>
      </c>
      <c r="E44" s="190">
        <f>IF(EUR!E$11=0,0,EUR!E44/EUR!E$11)</f>
        <v>0</v>
      </c>
      <c r="F44" s="51">
        <f>IF(EUR!F$11=0,0,EUR!F44/EUR!F$11)</f>
        <v>0</v>
      </c>
      <c r="G44" s="165">
        <f>IF(EUR!G$11=0,0,EUR!G44/EUR!G$11)</f>
        <v>0</v>
      </c>
      <c r="H44" s="51">
        <f>IF(EUR!H$11=0,0,EUR!H44/EUR!H$11)</f>
        <v>0</v>
      </c>
      <c r="I44" s="51">
        <f>IF(EUR!I$11=0,0,EUR!I44/EUR!I$11)</f>
        <v>0</v>
      </c>
      <c r="J44" s="235">
        <f>IF(EUR!J$11=0,0,EUR!J44/EUR!J$11)</f>
        <v>0</v>
      </c>
      <c r="K44" s="51">
        <f>IF(EUR!K$11=0,0,EUR!K44/EUR!K$11)</f>
        <v>0</v>
      </c>
      <c r="L44" s="51">
        <f>IF(EUR!L$11=0,0,EUR!L44/EUR!L$11)</f>
        <v>0</v>
      </c>
      <c r="M44" s="51">
        <f>IF(EUR!M$11=0,0,EUR!M44/EUR!M$11)</f>
        <v>0</v>
      </c>
      <c r="N44" s="51">
        <f>IF(EUR!N$11=0,0,EUR!N44/EUR!N$11)</f>
        <v>0</v>
      </c>
      <c r="O44" s="51">
        <f>IF(EUR!O$11=0,0,EUR!O44/EUR!O$11)</f>
        <v>0</v>
      </c>
      <c r="P44" s="55">
        <f t="shared" si="3"/>
        <v>22.236818427208927</v>
      </c>
      <c r="Q44" s="49">
        <f t="shared" si="4"/>
        <v>22.236818427208927</v>
      </c>
    </row>
    <row r="45" spans="1:17" ht="12.75" x14ac:dyDescent="0.35">
      <c r="A45" s="61" t="s">
        <v>134</v>
      </c>
      <c r="B45" s="61" t="s">
        <v>135</v>
      </c>
      <c r="C45" s="51">
        <f>IF(EUR!C$11=0,0,EUR!C45/EUR!C$11)</f>
        <v>4.548348732961303</v>
      </c>
      <c r="D45" s="51">
        <f>IF(EUR!D$11=0,0,EUR!D45/EUR!D$11)</f>
        <v>4.4766060824185709</v>
      </c>
      <c r="E45" s="190">
        <f>IF(EUR!E$11=0,0,EUR!E45/EUR!E$11)</f>
        <v>0</v>
      </c>
      <c r="F45" s="51">
        <f>IF(EUR!F$11=0,0,EUR!F45/EUR!F$11)</f>
        <v>0</v>
      </c>
      <c r="G45" s="165">
        <f>IF(EUR!G$11=0,0,EUR!G45/EUR!G$11)</f>
        <v>0</v>
      </c>
      <c r="H45" s="51">
        <f>IF(EUR!H$11=0,0,EUR!H45/EUR!H$11)</f>
        <v>0</v>
      </c>
      <c r="I45" s="51">
        <f>IF(EUR!I$11=0,0,EUR!I45/EUR!I$11)</f>
        <v>0</v>
      </c>
      <c r="J45" s="235">
        <f>IF(EUR!J$11=0,0,EUR!J45/EUR!J$11)</f>
        <v>0</v>
      </c>
      <c r="K45" s="51">
        <f>IF(EUR!K$11=0,0,EUR!K45/EUR!K$11)</f>
        <v>0</v>
      </c>
      <c r="L45" s="51">
        <f>IF(EUR!L$11=0,0,EUR!L45/EUR!L$11)</f>
        <v>0</v>
      </c>
      <c r="M45" s="51">
        <f>IF(EUR!M$11=0,0,EUR!M45/EUR!M$11)</f>
        <v>0</v>
      </c>
      <c r="N45" s="51">
        <f>IF(EUR!N$11=0,0,EUR!N45/EUR!N$11)</f>
        <v>0</v>
      </c>
      <c r="O45" s="51">
        <f>IF(EUR!O$11=0,0,EUR!O45/EUR!O$11)</f>
        <v>0</v>
      </c>
      <c r="P45" s="55">
        <f t="shared" si="3"/>
        <v>4.4766060824185709</v>
      </c>
      <c r="Q45" s="49">
        <f t="shared" si="4"/>
        <v>4.4766060824185709</v>
      </c>
    </row>
    <row r="46" spans="1:17" ht="12.75" x14ac:dyDescent="0.35">
      <c r="A46" s="61" t="s">
        <v>136</v>
      </c>
      <c r="B46" s="61" t="s">
        <v>137</v>
      </c>
      <c r="C46" s="51">
        <f>IF(EUR!C$11=0,0,EUR!C46/EUR!C$11)</f>
        <v>1297.9416338852805</v>
      </c>
      <c r="D46" s="40">
        <f>IF(EUR!D$11=0,0,EUR!D46/EUR!D$11)</f>
        <v>1285.8376822026273</v>
      </c>
      <c r="E46" s="191">
        <f>IF(EUR!E$11=0,0,EUR!E46/EUR!E$11)</f>
        <v>0</v>
      </c>
      <c r="F46" s="51">
        <f>IF(EUR!F$11=0,0,EUR!F46/EUR!F$11)</f>
        <v>0</v>
      </c>
      <c r="G46" s="193">
        <f>IF(EUR!G$11=0,0,EUR!G46/EUR!G$11)</f>
        <v>0</v>
      </c>
      <c r="H46" s="51">
        <f>IF(EUR!H$11=0,0,EUR!H46/EUR!H$11)</f>
        <v>0</v>
      </c>
      <c r="I46" s="51">
        <f>IF(EUR!I$11=0,0,EUR!I46/EUR!I$11)</f>
        <v>0</v>
      </c>
      <c r="J46" s="235">
        <f>IF(EUR!J$11=0,0,EUR!J46/EUR!J$11)</f>
        <v>0</v>
      </c>
      <c r="K46" s="51">
        <f>IF(EUR!K$11=0,0,EUR!K46/EUR!K$11)</f>
        <v>0</v>
      </c>
      <c r="L46" s="51">
        <f>IF(EUR!L$11=0,0,EUR!L46/EUR!L$11)</f>
        <v>0</v>
      </c>
      <c r="M46" s="51">
        <f>IF(EUR!M$11=0,0,EUR!M46/EUR!M$11)</f>
        <v>0</v>
      </c>
      <c r="N46" s="51">
        <f>IF(EUR!N$11=0,0,EUR!N46/EUR!N$11)</f>
        <v>0</v>
      </c>
      <c r="O46" s="51">
        <f>IF(EUR!O$11=0,0,EUR!O46/EUR!O$11)</f>
        <v>0</v>
      </c>
      <c r="P46" s="131">
        <f t="shared" si="3"/>
        <v>1285.8376822026273</v>
      </c>
      <c r="Q46" s="40">
        <f t="shared" si="4"/>
        <v>1285.8376822026273</v>
      </c>
    </row>
    <row r="47" spans="1:17" ht="12.75" x14ac:dyDescent="0.35">
      <c r="A47" s="61" t="s">
        <v>138</v>
      </c>
      <c r="B47" s="61" t="s">
        <v>139</v>
      </c>
      <c r="C47" s="51">
        <f>IF(EUR!C$11=0,0,EUR!C47/EUR!C$11)</f>
        <v>328.11178300247008</v>
      </c>
      <c r="D47" s="40">
        <f>IF(EUR!D$11=0,0,EUR!D47/EUR!D$11)</f>
        <v>323.88458700737812</v>
      </c>
      <c r="E47" s="191">
        <f>IF(EUR!E$11=0,0,EUR!E47/EUR!E$11)</f>
        <v>0</v>
      </c>
      <c r="F47" s="51">
        <f>IF(EUR!F$11=0,0,EUR!F47/EUR!F$11)</f>
        <v>0</v>
      </c>
      <c r="G47" s="165">
        <f>IF(EUR!G$11=0,0,EUR!G47/EUR!G$11)</f>
        <v>0</v>
      </c>
      <c r="H47" s="51">
        <f>IF(EUR!H$11=0,0,EUR!H47/EUR!H$11)</f>
        <v>0</v>
      </c>
      <c r="I47" s="51">
        <f>IF(EUR!I$11=0,0,EUR!I47/EUR!I$11)</f>
        <v>0</v>
      </c>
      <c r="J47" s="235">
        <f>IF(EUR!J$11=0,0,EUR!J47/EUR!J$11)</f>
        <v>0</v>
      </c>
      <c r="K47" s="51">
        <f>IF(EUR!K$11=0,0,EUR!K47/EUR!K$11)</f>
        <v>0</v>
      </c>
      <c r="L47" s="51">
        <f>IF(EUR!L$11=0,0,EUR!L47/EUR!L$11)</f>
        <v>0</v>
      </c>
      <c r="M47" s="51">
        <f>IF(EUR!M$11=0,0,EUR!M47/EUR!M$11)</f>
        <v>0</v>
      </c>
      <c r="N47" s="51">
        <f>IF(EUR!N$11=0,0,EUR!N47/EUR!N$11)</f>
        <v>0</v>
      </c>
      <c r="O47" s="51">
        <f>IF(EUR!O$11=0,0,EUR!O47/EUR!O$11)</f>
        <v>0</v>
      </c>
      <c r="P47" s="131">
        <f t="shared" si="3"/>
        <v>323.88458700737812</v>
      </c>
      <c r="Q47" s="40">
        <f t="shared" si="4"/>
        <v>323.88458700737812</v>
      </c>
    </row>
    <row r="48" spans="1:17" ht="12.75" x14ac:dyDescent="0.35">
      <c r="A48" s="61" t="s">
        <v>140</v>
      </c>
      <c r="B48" s="61" t="s">
        <v>141</v>
      </c>
      <c r="C48" s="51">
        <f>IF(EUR!C$11=0,0,EUR!C48/EUR!C$11)</f>
        <v>24223.176287622358</v>
      </c>
      <c r="D48" s="40">
        <f>IF(EUR!D$11=0,0,EUR!D48/EUR!D$11)</f>
        <v>24220.126867014576</v>
      </c>
      <c r="E48" s="191">
        <f>IF(EUR!E$11=0,0,EUR!E48/EUR!E$11)</f>
        <v>0</v>
      </c>
      <c r="F48" s="51">
        <f>IF(EUR!F$11=0,0,EUR!F48/EUR!F$11)</f>
        <v>0</v>
      </c>
      <c r="G48" s="165">
        <f>IF(EUR!G$11=0,0,EUR!G48/EUR!G$11)</f>
        <v>0</v>
      </c>
      <c r="H48" s="51">
        <f>IF(EUR!H$11=0,0,EUR!H48/EUR!H$11)</f>
        <v>0</v>
      </c>
      <c r="I48" s="51">
        <f>IF(EUR!I$11=0,0,EUR!I48/EUR!I$11)</f>
        <v>0</v>
      </c>
      <c r="J48" s="235">
        <f>IF(EUR!J$11=0,0,EUR!J48/EUR!J$11)</f>
        <v>0</v>
      </c>
      <c r="K48" s="51">
        <f>IF(EUR!K$11=0,0,EUR!K48/EUR!K$11)</f>
        <v>0</v>
      </c>
      <c r="L48" s="51">
        <f>IF(EUR!L$11=0,0,EUR!L48/EUR!L$11)</f>
        <v>0</v>
      </c>
      <c r="M48" s="51">
        <f>IF(EUR!M$11=0,0,EUR!M48/EUR!M$11)</f>
        <v>0</v>
      </c>
      <c r="N48" s="51">
        <f>IF(EUR!N$11=0,0,EUR!N48/EUR!N$11)</f>
        <v>0</v>
      </c>
      <c r="O48" s="51">
        <f>IF(EUR!O$11=0,0,EUR!O48/EUR!O$11)</f>
        <v>0</v>
      </c>
      <c r="P48" s="131">
        <f t="shared" si="3"/>
        <v>24220.126867014576</v>
      </c>
      <c r="Q48" s="40">
        <f t="shared" si="4"/>
        <v>24220.126867014576</v>
      </c>
    </row>
    <row r="50" spans="6:8" x14ac:dyDescent="0.25">
      <c r="F50" s="225"/>
      <c r="G50" s="225"/>
    </row>
    <row r="52" spans="6:8" x14ac:dyDescent="0.25">
      <c r="G52" s="225"/>
      <c r="H52" s="225"/>
    </row>
  </sheetData>
  <phoneticPr fontId="0" type="noConversion"/>
  <printOptions horizontalCentered="1" verticalCentered="1" gridLinesSet="0"/>
  <pageMargins left="0.19685039370078741" right="0" top="0" bottom="0.39370078740157483" header="0" footer="0.39370078740157483"/>
  <pageSetup paperSize="9" scale="7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syncVertical="1" syncRef="A13" transitionEvaluation="1" codeName="Sheet6">
    <pageSetUpPr fitToPage="1"/>
  </sheetPr>
  <dimension ref="A1:AE48"/>
  <sheetViews>
    <sheetView showGridLines="0" showZeros="0" topLeftCell="A13" workbookViewId="0">
      <selection activeCell="H39" sqref="H39"/>
    </sheetView>
  </sheetViews>
  <sheetFormatPr defaultColWidth="8.73046875" defaultRowHeight="11.65" x14ac:dyDescent="0.25"/>
  <cols>
    <col min="1" max="1" width="23" style="5" customWidth="1"/>
    <col min="2" max="2" width="5.265625" style="5" customWidth="1"/>
    <col min="3" max="3" width="12.46484375" style="5" bestFit="1" customWidth="1"/>
    <col min="4" max="4" width="12.796875" style="5" customWidth="1"/>
    <col min="5" max="14" width="12.46484375" style="5" bestFit="1" customWidth="1"/>
    <col min="15" max="15" width="9.19921875" style="5" customWidth="1"/>
    <col min="16" max="16" width="11.19921875" style="5" customWidth="1"/>
    <col min="17" max="17" width="11.265625" style="5" customWidth="1"/>
    <col min="18" max="18" width="9.2656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>
        <f>MONTHS</f>
        <v>1</v>
      </c>
    </row>
    <row r="2" spans="1:31" ht="13.15" x14ac:dyDescent="0.4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35" t="s">
        <v>15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60">
        <f>EUR!P6</f>
        <v>2024</v>
      </c>
      <c r="Q6" s="60">
        <f>EUR!Q6</f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USD!C7</f>
        <v>2023</v>
      </c>
      <c r="D7" s="17">
        <f>USD!D7</f>
        <v>2024</v>
      </c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24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12" t="s">
        <v>9</v>
      </c>
      <c r="C9" s="37">
        <f>IF(EUR!C$12=0,0,EUR!C9/EUR!C$12)</f>
        <v>0.45378021609013891</v>
      </c>
      <c r="D9" s="37">
        <f>IF(EUR!D$12=0,0,EUR!D9/EUR!D$12)</f>
        <v>0.45378021609013891</v>
      </c>
      <c r="E9" s="37">
        <f>IF(EUR!E$12=0,0,EUR!E9/EUR!E$12)</f>
        <v>0</v>
      </c>
      <c r="F9" s="37">
        <f>IF(EUR!F$12=0,0,EUR!F9/EUR!F$12)</f>
        <v>0</v>
      </c>
      <c r="G9" s="37">
        <f>IF(EUR!G$12=0,0,EUR!G9/EUR!G$12)</f>
        <v>0</v>
      </c>
      <c r="H9" s="37">
        <f>IF(EUR!H$12=0,0,EUR!H9/EUR!H$12)</f>
        <v>0</v>
      </c>
      <c r="I9" s="37">
        <f>IF(EUR!I$12=0,0,EUR!I9/EUR!I$12)</f>
        <v>0</v>
      </c>
      <c r="J9" s="37">
        <f>IF(EUR!J$12=0,0,EUR!J9/EUR!J$12)</f>
        <v>0</v>
      </c>
      <c r="K9" s="37">
        <f>IF(EUR!K$12=0,0,EUR!K9/EUR!K$12)</f>
        <v>0</v>
      </c>
      <c r="L9" s="37">
        <f>IF(EUR!L$12=0,0,EUR!L9/EUR!L$12)</f>
        <v>0</v>
      </c>
      <c r="M9" s="37">
        <f>IF(EUR!M$12=0,0,EUR!M9/EUR!M$12)</f>
        <v>0</v>
      </c>
      <c r="N9" s="37">
        <f>IF(EUR!N$12=0,0,EUR!N9/EUR!N$12)</f>
        <v>0</v>
      </c>
      <c r="O9" s="37">
        <f>IF(EUR!O$12=0,0,EUR!O9/EUR!O$12)</f>
        <v>0</v>
      </c>
      <c r="P9" s="50">
        <f t="shared" ref="P9:P28" si="0">SUM(D9:O9)/$R$1</f>
        <v>0.45378021609013891</v>
      </c>
      <c r="Q9" s="49">
        <f>D9</f>
        <v>0.45378021609013891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12" t="s">
        <v>11</v>
      </c>
      <c r="C10" s="37">
        <f>IF(EUR!C$12=0,0,EUR!C10/EUR!C$12)</f>
        <v>0.39192089703273114</v>
      </c>
      <c r="D10" s="37">
        <f>IF(EUR!D$12=0,0,EUR!D10/EUR!D$12)</f>
        <v>0.39506105612807496</v>
      </c>
      <c r="E10" s="37">
        <f>IF(EUR!E$12=0,0,EUR!E10/EUR!E$12)</f>
        <v>0</v>
      </c>
      <c r="F10" s="37">
        <f>IF(EUR!F$12=0,0,EUR!F10/EUR!F$12)</f>
        <v>0</v>
      </c>
      <c r="G10" s="37">
        <f>IF(EUR!G$12=0,0,EUR!G10/EUR!G$12)</f>
        <v>0</v>
      </c>
      <c r="H10" s="37">
        <f>IF(EUR!H$12=0,0,EUR!H10/EUR!H$12)</f>
        <v>0</v>
      </c>
      <c r="I10" s="37">
        <f>IF(EUR!I$12=0,0,EUR!I10/EUR!I$12)</f>
        <v>0</v>
      </c>
      <c r="J10" s="37">
        <f>IF(EUR!J$12=0,0,EUR!J10/EUR!J$12)</f>
        <v>0</v>
      </c>
      <c r="K10" s="37">
        <f>IF(EUR!K$12=0,0,EUR!K10/EUR!K$12)</f>
        <v>0</v>
      </c>
      <c r="L10" s="37">
        <f>IF(EUR!L$12=0,0,EUR!L10/EUR!L$12)</f>
        <v>0</v>
      </c>
      <c r="M10" s="37">
        <f>IF(EUR!M$12=0,0,EUR!M10/EUR!M$12)</f>
        <v>0</v>
      </c>
      <c r="N10" s="37">
        <f>IF(EUR!N$12=0,0,EUR!N10/EUR!N$12)</f>
        <v>0</v>
      </c>
      <c r="O10" s="37">
        <f>IF(EUR!O$12=0,0,EUR!O10/EUR!O$12)</f>
        <v>0</v>
      </c>
      <c r="P10" s="50">
        <f t="shared" si="0"/>
        <v>0.39506105612807496</v>
      </c>
      <c r="Q10" s="49">
        <f t="shared" ref="Q10:Q48" si="1">D10</f>
        <v>0.39506105612807496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12" t="s">
        <v>13</v>
      </c>
      <c r="C11" s="37">
        <f>IF(EUR!C$12=0,0,EUR!C11/EUR!C$12)</f>
        <v>0.49602715420813082</v>
      </c>
      <c r="D11" s="37">
        <f>IF(EUR!D$12=0,0,EUR!D11/EUR!D$12)</f>
        <v>0.5043313321625803</v>
      </c>
      <c r="E11" s="37">
        <f>IF(EUR!E$12=0,0,EUR!E11/EUR!E$12)</f>
        <v>0</v>
      </c>
      <c r="F11" s="37">
        <f>IF(EUR!F$12=0,0,EUR!F11/EUR!F$12)</f>
        <v>0</v>
      </c>
      <c r="G11" s="37">
        <f>IF(EUR!G$12=0,0,EUR!G11/EUR!G$12)</f>
        <v>0</v>
      </c>
      <c r="H11" s="37">
        <f>IF(EUR!H$12=0,0,EUR!H11/EUR!H$12)</f>
        <v>0</v>
      </c>
      <c r="I11" s="37">
        <f>IF(EUR!I$12=0,0,EUR!I11/EUR!I$12)</f>
        <v>0</v>
      </c>
      <c r="J11" s="37">
        <f>IF(EUR!J$12=0,0,EUR!J11/EUR!J$12)</f>
        <v>0</v>
      </c>
      <c r="K11" s="37">
        <f>IF(EUR!K$12=0,0,EUR!K11/EUR!K$12)</f>
        <v>0</v>
      </c>
      <c r="L11" s="37">
        <f>IF(EUR!L$12=0,0,EUR!L11/EUR!L$12)</f>
        <v>0</v>
      </c>
      <c r="M11" s="37">
        <f>IF(EUR!M$12=0,0,EUR!M11/EUR!M$12)</f>
        <v>0</v>
      </c>
      <c r="N11" s="37">
        <f>IF(EUR!N$12=0,0,EUR!N11/EUR!N$12)</f>
        <v>0</v>
      </c>
      <c r="O11" s="37">
        <f>IF(EUR!O$12=0,0,EUR!O11/EUR!O$12)</f>
        <v>0</v>
      </c>
      <c r="P11" s="50">
        <f t="shared" si="0"/>
        <v>0.5043313321625803</v>
      </c>
      <c r="Q11" s="49">
        <f t="shared" si="1"/>
        <v>0.5043313321625803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12" t="s">
        <v>15</v>
      </c>
      <c r="C12" s="49">
        <f>IF(EUR!C$12=0,0,EUR!C12/EUR!C$12)</f>
        <v>1</v>
      </c>
      <c r="D12" s="49">
        <f>IF(EUR!D$12=0,0,EUR!D12/EUR!D$12)</f>
        <v>1</v>
      </c>
      <c r="E12" s="49">
        <f>IF(EUR!E$12=0,0,EUR!E12/EUR!E$12)</f>
        <v>0</v>
      </c>
      <c r="F12" s="49">
        <f>IF(EUR!F$12=0,0,EUR!F12/EUR!F$12)</f>
        <v>0</v>
      </c>
      <c r="G12" s="49">
        <f>IF(EUR!G$12=0,0,EUR!G12/EUR!G$12)</f>
        <v>0</v>
      </c>
      <c r="H12" s="49">
        <f>IF(EUR!H$12=0,0,EUR!H12/EUR!H$12)</f>
        <v>0</v>
      </c>
      <c r="I12" s="49">
        <f>IF(EUR!I$12=0,0,EUR!I12/EUR!I$12)</f>
        <v>0</v>
      </c>
      <c r="J12" s="49">
        <f>IF(EUR!J$12=0,0,EUR!J12/EUR!J$12)</f>
        <v>0</v>
      </c>
      <c r="K12" s="49">
        <f>IF(EUR!K$12=0,0,EUR!K12/EUR!K$12)</f>
        <v>0</v>
      </c>
      <c r="L12" s="49">
        <f>IF(EUR!L$12=0,0,EUR!L12/EUR!L$12)</f>
        <v>0</v>
      </c>
      <c r="M12" s="49">
        <f>IF(EUR!M$12=0,0,EUR!M12/EUR!M$12)</f>
        <v>0</v>
      </c>
      <c r="N12" s="49">
        <f>IF(EUR!N$12=0,0,EUR!N12/EUR!N$12)</f>
        <v>0</v>
      </c>
      <c r="O12" s="49">
        <f>IF(EUR!O$12=0,0,EUR!O12/EUR!O$12)</f>
        <v>0</v>
      </c>
      <c r="P12" s="50">
        <f t="shared" si="0"/>
        <v>1</v>
      </c>
      <c r="Q12" s="49">
        <f t="shared" si="1"/>
        <v>1</v>
      </c>
      <c r="R12" s="2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12" t="s">
        <v>17</v>
      </c>
      <c r="C13" s="37">
        <f>IF(EUR!C$12=0,0,EUR!C13/EUR!C$12)</f>
        <v>0.88751696003557634</v>
      </c>
      <c r="D13" s="37">
        <f>IF(EUR!D$12=0,0,EUR!D13/EUR!D$12)</f>
        <v>0.88751696003557634</v>
      </c>
      <c r="E13" s="37">
        <f>IF(EUR!E$12=0,0,EUR!E13/EUR!E$12)</f>
        <v>0</v>
      </c>
      <c r="F13" s="37">
        <f>IF(EUR!F$12=0,0,EUR!F13/EUR!F$12)</f>
        <v>0</v>
      </c>
      <c r="G13" s="37">
        <f>IF(EUR!G$12=0,0,EUR!G13/EUR!G$12)</f>
        <v>0</v>
      </c>
      <c r="H13" s="37">
        <f>IF(EUR!H$12=0,0,EUR!H13/EUR!H$12)</f>
        <v>0</v>
      </c>
      <c r="I13" s="37">
        <f>IF(EUR!I$12=0,0,EUR!I13/EUR!I$12)</f>
        <v>0</v>
      </c>
      <c r="J13" s="37">
        <f>IF(EUR!J$12=0,0,EUR!J13/EUR!J$12)</f>
        <v>0</v>
      </c>
      <c r="K13" s="37">
        <f>IF(EUR!K$12=0,0,EUR!K13/EUR!K$12)</f>
        <v>0</v>
      </c>
      <c r="L13" s="37">
        <f>IF(EUR!L$12=0,0,EUR!L13/EUR!L$12)</f>
        <v>0</v>
      </c>
      <c r="M13" s="37">
        <f>IF(EUR!M$12=0,0,EUR!M13/EUR!M$12)</f>
        <v>0</v>
      </c>
      <c r="N13" s="37">
        <f>IF(EUR!N$12=0,0,EUR!N13/EUR!N$12)</f>
        <v>0</v>
      </c>
      <c r="O13" s="37">
        <f>IF(EUR!O$12=0,0,EUR!O13/EUR!O$12)</f>
        <v>0</v>
      </c>
      <c r="P13" s="50">
        <f t="shared" si="0"/>
        <v>0.88751696003557634</v>
      </c>
      <c r="Q13" s="49">
        <f t="shared" si="1"/>
        <v>0.88751696003557634</v>
      </c>
      <c r="R13" s="2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12" t="s">
        <v>19</v>
      </c>
      <c r="C14" s="49">
        <f>IF(EUR!C$12=0,0,EUR!C14/EUR!C$12)</f>
        <v>2.9766030920583924</v>
      </c>
      <c r="D14" s="49">
        <f>IF(EUR!D$12=0,0,EUR!D14/EUR!D$12)</f>
        <v>2.9766030920583924</v>
      </c>
      <c r="E14" s="49">
        <f>IF(EUR!E$12=0,0,EUR!E14/EUR!E$12)</f>
        <v>0</v>
      </c>
      <c r="F14" s="49">
        <f>IF(EUR!F$12=0,0,EUR!F14/EUR!F$12)</f>
        <v>0</v>
      </c>
      <c r="G14" s="49">
        <f>IF(EUR!G$12=0,0,EUR!G14/EUR!G$12)</f>
        <v>0</v>
      </c>
      <c r="H14" s="49">
        <f>IF(EUR!H$12=0,0,EUR!H14/EUR!H$12)</f>
        <v>0</v>
      </c>
      <c r="I14" s="49">
        <f>IF(EUR!I$12=0,0,EUR!I14/EUR!I$12)</f>
        <v>0</v>
      </c>
      <c r="J14" s="49">
        <f>IF(EUR!J$12=0,0,EUR!J14/EUR!J$12)</f>
        <v>0</v>
      </c>
      <c r="K14" s="49">
        <f>IF(EUR!K$12=0,0,EUR!K14/EUR!K$12)</f>
        <v>0</v>
      </c>
      <c r="L14" s="49">
        <f>IF(EUR!L$12=0,0,EUR!L14/EUR!L$12)</f>
        <v>0</v>
      </c>
      <c r="M14" s="49">
        <f>IF(EUR!M$12=0,0,EUR!M14/EUR!M$12)</f>
        <v>0</v>
      </c>
      <c r="N14" s="49">
        <f>IF(EUR!N$12=0,0,EUR!N14/EUR!N$12)</f>
        <v>0</v>
      </c>
      <c r="O14" s="49">
        <f>IF(EUR!O$12=0,0,EUR!O14/EUR!O$12)</f>
        <v>0</v>
      </c>
      <c r="P14" s="50">
        <f t="shared" si="0"/>
        <v>2.9766030920583924</v>
      </c>
      <c r="Q14" s="49">
        <f t="shared" si="1"/>
        <v>2.9766030920583924</v>
      </c>
      <c r="R14" s="2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12" t="s">
        <v>21</v>
      </c>
      <c r="C15" s="51">
        <f>IF(EUR!C$12=0,0,EUR!C15/EUR!C$12)</f>
        <v>73.14483303156949</v>
      </c>
      <c r="D15" s="51">
        <f>IF(EUR!D$12=0,0,EUR!D15/EUR!D$12)</f>
        <v>71.048368433233037</v>
      </c>
      <c r="E15" s="51">
        <f>IF(EUR!E$12=0,0,EUR!E15/EUR!E$12)</f>
        <v>0</v>
      </c>
      <c r="F15" s="51">
        <f>IF(EUR!F$12=0,0,EUR!F15/EUR!F$12)</f>
        <v>0</v>
      </c>
      <c r="G15" s="51">
        <f>IF(EUR!G$12=0,0,EUR!G15/EUR!G$12)</f>
        <v>0</v>
      </c>
      <c r="H15" s="51">
        <f>IF(EUR!H$12=0,0,EUR!H15/EUR!H$12)</f>
        <v>0</v>
      </c>
      <c r="I15" s="51">
        <f>IF(EUR!I$12=0,0,EUR!I15/EUR!I$12)</f>
        <v>0</v>
      </c>
      <c r="J15" s="51">
        <f>IF(EUR!J$12=0,0,EUR!J15/EUR!J$12)</f>
        <v>0</v>
      </c>
      <c r="K15" s="51">
        <f>IF(EUR!K$12=0,0,EUR!K15/EUR!K$12)</f>
        <v>0</v>
      </c>
      <c r="L15" s="51">
        <f>IF(EUR!L$12=0,0,EUR!L15/EUR!L$12)</f>
        <v>0</v>
      </c>
      <c r="M15" s="51">
        <f>IF(EUR!M$12=0,0,EUR!M15/EUR!M$12)</f>
        <v>0</v>
      </c>
      <c r="N15" s="51">
        <f>IF(EUR!N$12=0,0,EUR!N15/EUR!N$12)</f>
        <v>0</v>
      </c>
      <c r="O15" s="51">
        <f>IF(EUR!O$12=0,0,EUR!O15/EUR!O$12)</f>
        <v>0</v>
      </c>
      <c r="P15" s="54">
        <f t="shared" si="0"/>
        <v>71.048368433233037</v>
      </c>
      <c r="Q15" s="51">
        <f t="shared" si="1"/>
        <v>71.048368433233037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12" t="s">
        <v>23</v>
      </c>
      <c r="C16" s="51">
        <f>IF(EUR!C$12=0,0,EUR!C16/EUR!C$12)</f>
        <v>75.502675034373851</v>
      </c>
      <c r="D16" s="51">
        <f>IF(EUR!D$12=0,0,EUR!D16/EUR!D$12)</f>
        <v>75.502675034373851</v>
      </c>
      <c r="E16" s="51">
        <f>IF(EUR!E$12=0,0,EUR!E16/EUR!E$12)</f>
        <v>0</v>
      </c>
      <c r="F16" s="51">
        <f>IF(EUR!F$12=0,0,EUR!F16/EUR!F$12)</f>
        <v>0</v>
      </c>
      <c r="G16" s="51">
        <f>IF(EUR!G$12=0,0,EUR!G16/EUR!G$12)</f>
        <v>0</v>
      </c>
      <c r="H16" s="51">
        <f>IF(EUR!H$12=0,0,EUR!H16/EUR!H$12)</f>
        <v>0</v>
      </c>
      <c r="I16" s="51">
        <f>IF(EUR!I$12=0,0,EUR!I16/EUR!I$12)</f>
        <v>0</v>
      </c>
      <c r="J16" s="51">
        <f>IF(EUR!J$12=0,0,EUR!J16/EUR!J$12)</f>
        <v>0</v>
      </c>
      <c r="K16" s="51">
        <f>IF(EUR!K$12=0,0,EUR!K16/EUR!K$12)</f>
        <v>0</v>
      </c>
      <c r="L16" s="51">
        <f>IF(EUR!L$12=0,0,EUR!L16/EUR!L$12)</f>
        <v>0</v>
      </c>
      <c r="M16" s="51">
        <f>IF(EUR!M$12=0,0,EUR!M16/EUR!M$12)</f>
        <v>0</v>
      </c>
      <c r="N16" s="51">
        <f>IF(EUR!N$12=0,0,EUR!N16/EUR!N$12)</f>
        <v>0</v>
      </c>
      <c r="O16" s="51">
        <f>IF(EUR!O$12=0,0,EUR!O16/EUR!O$12)</f>
        <v>0</v>
      </c>
      <c r="P16" s="54">
        <f t="shared" si="0"/>
        <v>75.502675034373851</v>
      </c>
      <c r="Q16" s="51">
        <f t="shared" si="1"/>
        <v>75.502675034373851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12" t="s">
        <v>25</v>
      </c>
      <c r="C17" s="52">
        <f>IF(EUR!C$12=0,0,EUR!C17/EUR!C$12)</f>
        <v>878.64101900885328</v>
      </c>
      <c r="D17" s="52">
        <f>IF(EUR!D$12=0,0,EUR!D17/EUR!D$12)</f>
        <v>878.64101900885328</v>
      </c>
      <c r="E17" s="52">
        <f>IF(EUR!E$12=0,0,EUR!E17/EUR!E$12)</f>
        <v>0</v>
      </c>
      <c r="F17" s="52">
        <f>IF(EUR!F$12=0,0,EUR!F17/EUR!F$12)</f>
        <v>0</v>
      </c>
      <c r="G17" s="52">
        <f>IF(EUR!G$12=0,0,EUR!G17/EUR!G$12)</f>
        <v>0</v>
      </c>
      <c r="H17" s="52">
        <f>IF(EUR!H$12=0,0,EUR!H17/EUR!H$12)</f>
        <v>0</v>
      </c>
      <c r="I17" s="52">
        <f>IF(EUR!I$12=0,0,EUR!I17/EUR!I$12)</f>
        <v>0</v>
      </c>
      <c r="J17" s="52">
        <f>IF(EUR!J$12=0,0,EUR!J17/EUR!J$12)</f>
        <v>0</v>
      </c>
      <c r="K17" s="52">
        <f>IF(EUR!K$12=0,0,EUR!K17/EUR!K$12)</f>
        <v>0</v>
      </c>
      <c r="L17" s="52">
        <f>IF(EUR!L$12=0,0,EUR!L17/EUR!L$12)</f>
        <v>0</v>
      </c>
      <c r="M17" s="52">
        <f>IF(EUR!M$12=0,0,EUR!M17/EUR!M$12)</f>
        <v>0</v>
      </c>
      <c r="N17" s="52">
        <f>IF(EUR!N$12=0,0,EUR!N17/EUR!N$12)</f>
        <v>0</v>
      </c>
      <c r="O17" s="52">
        <f>IF(EUR!O$12=0,0,EUR!O17/EUR!O$12)</f>
        <v>0</v>
      </c>
      <c r="P17" s="53">
        <f t="shared" si="0"/>
        <v>878.64101900885328</v>
      </c>
      <c r="Q17" s="52">
        <f t="shared" si="1"/>
        <v>878.64101900885328</v>
      </c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12" t="s">
        <v>27</v>
      </c>
      <c r="C18" s="51">
        <f>IF(EUR!C$12=0,0,EUR!C18/EUR!C$12)</f>
        <v>18.305448539054595</v>
      </c>
      <c r="D18" s="51">
        <f>IF(EUR!D$12=0,0,EUR!D18/EUR!D$12)</f>
        <v>18.305448539054595</v>
      </c>
      <c r="E18" s="51">
        <f>IF(EUR!E$12=0,0,EUR!E18/EUR!E$12)</f>
        <v>0</v>
      </c>
      <c r="F18" s="51">
        <f>IF(EUR!F$12=0,0,EUR!F18/EUR!F$12)</f>
        <v>0</v>
      </c>
      <c r="G18" s="51">
        <f>IF(EUR!G$12=0,0,EUR!G18/EUR!G$12)</f>
        <v>0</v>
      </c>
      <c r="H18" s="51">
        <f>IF(EUR!H$12=0,0,EUR!H18/EUR!H$12)</f>
        <v>0</v>
      </c>
      <c r="I18" s="51">
        <f>IF(EUR!I$12=0,0,EUR!I18/EUR!I$12)</f>
        <v>0</v>
      </c>
      <c r="J18" s="51">
        <f>IF(EUR!J$12=0,0,EUR!J18/EUR!J$12)</f>
        <v>0</v>
      </c>
      <c r="K18" s="51">
        <f>IF(EUR!K$12=0,0,EUR!K18/EUR!K$12)</f>
        <v>0</v>
      </c>
      <c r="L18" s="51">
        <f>IF(EUR!L$12=0,0,EUR!L18/EUR!L$12)</f>
        <v>0</v>
      </c>
      <c r="M18" s="51">
        <f>IF(EUR!M$12=0,0,EUR!M18/EUR!M$12)</f>
        <v>0</v>
      </c>
      <c r="N18" s="51">
        <f>IF(EUR!N$12=0,0,EUR!N18/EUR!N$12)</f>
        <v>0</v>
      </c>
      <c r="O18" s="51">
        <f>IF(EUR!O$12=0,0,EUR!O18/EUR!O$12)</f>
        <v>0</v>
      </c>
      <c r="P18" s="54">
        <f t="shared" si="0"/>
        <v>18.305448539054595</v>
      </c>
      <c r="Q18" s="49">
        <f t="shared" si="1"/>
        <v>18.305448539054595</v>
      </c>
      <c r="R18" s="2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12" t="s">
        <v>29</v>
      </c>
      <c r="C19" s="49">
        <f>IF(EUR!C$12=0,0,EUR!C19/EUR!C$12)</f>
        <v>3.3828407549087673</v>
      </c>
      <c r="D19" s="49">
        <f>IF(EUR!D$12=0,0,EUR!D19/EUR!D$12)</f>
        <v>3.3827046208439406</v>
      </c>
      <c r="E19" s="49">
        <f>IF(EUR!E$12=0,0,EUR!E19/EUR!E$12)</f>
        <v>0</v>
      </c>
      <c r="F19" s="49">
        <f>IF(EUR!F$12=0,0,EUR!F19/EUR!F$12)</f>
        <v>0</v>
      </c>
      <c r="G19" s="49">
        <f>IF(EUR!G$12=0,0,EUR!G19/EUR!G$12)</f>
        <v>0</v>
      </c>
      <c r="H19" s="49">
        <f>IF(EUR!H$12=0,0,EUR!H19/EUR!H$12)</f>
        <v>0</v>
      </c>
      <c r="I19" s="49">
        <f>IF(EUR!I$12=0,0,EUR!I19/EUR!I$12)</f>
        <v>0</v>
      </c>
      <c r="J19" s="49">
        <f>IF(EUR!J$12=0,0,EUR!J19/EUR!J$12)</f>
        <v>0</v>
      </c>
      <c r="K19" s="49">
        <f>IF(EUR!K$12=0,0,EUR!K19/EUR!K$12)</f>
        <v>0</v>
      </c>
      <c r="L19" s="49">
        <f>IF(EUR!L$12=0,0,EUR!L19/EUR!L$12)</f>
        <v>0</v>
      </c>
      <c r="M19" s="49">
        <f>IF(EUR!M$12=0,0,EUR!M19/EUR!M$12)</f>
        <v>0</v>
      </c>
      <c r="N19" s="49">
        <f>IF(EUR!N$12=0,0,EUR!N19/EUR!N$12)</f>
        <v>0</v>
      </c>
      <c r="O19" s="49">
        <f>IF(EUR!O$12=0,0,EUR!O19/EUR!O$12)</f>
        <v>0</v>
      </c>
      <c r="P19" s="50">
        <f t="shared" si="0"/>
        <v>3.3827046208439406</v>
      </c>
      <c r="Q19" s="49">
        <f t="shared" si="1"/>
        <v>3.3827046208439406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12" t="s">
        <v>31</v>
      </c>
      <c r="C20" s="37">
        <f>IF(EUR!C$12=0,0,EUR!C20/EUR!C$12)</f>
        <v>0.75064323345630768</v>
      </c>
      <c r="D20" s="37">
        <f>IF(EUR!D$12=0,0,EUR!D20/EUR!D$12)</f>
        <v>0.73721133906003966</v>
      </c>
      <c r="E20" s="37">
        <f>IF(EUR!E$12=0,0,EUR!E20/EUR!E$12)</f>
        <v>0</v>
      </c>
      <c r="F20" s="37">
        <f>IF(EUR!F$12=0,0,EUR!F20/EUR!F$12)</f>
        <v>0</v>
      </c>
      <c r="G20" s="37">
        <f>IF(EUR!G$12=0,0,EUR!G20/EUR!G$12)</f>
        <v>0</v>
      </c>
      <c r="H20" s="37">
        <f>IF(EUR!H$12=0,0,EUR!H20/EUR!H$12)</f>
        <v>0</v>
      </c>
      <c r="I20" s="37">
        <f>IF(EUR!I$12=0,0,EUR!I20/EUR!I$12)</f>
        <v>0</v>
      </c>
      <c r="J20" s="37">
        <f>IF(EUR!J$12=0,0,EUR!J20/EUR!J$12)</f>
        <v>0</v>
      </c>
      <c r="K20" s="37">
        <f>IF(EUR!K$12=0,0,EUR!K20/EUR!K$12)</f>
        <v>0</v>
      </c>
      <c r="L20" s="37">
        <f>IF(EUR!L$12=0,0,EUR!L20/EUR!L$12)</f>
        <v>0</v>
      </c>
      <c r="M20" s="37">
        <f>IF(EUR!M$12=0,0,EUR!M20/EUR!M$12)</f>
        <v>0</v>
      </c>
      <c r="N20" s="37">
        <f>IF(EUR!N$12=0,0,EUR!N20/EUR!N$12)</f>
        <v>0</v>
      </c>
      <c r="O20" s="37">
        <f>IF(EUR!O$12=0,0,EUR!O20/EUR!O$12)</f>
        <v>0</v>
      </c>
      <c r="P20" s="50">
        <f t="shared" si="0"/>
        <v>0.73721133906003966</v>
      </c>
      <c r="Q20" s="49">
        <f t="shared" si="1"/>
        <v>0.73721133906003966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12" t="s">
        <v>33</v>
      </c>
      <c r="C21" s="37">
        <f>IF(EUR!C$12=0,0,EUR!C21/EUR!C$12)</f>
        <v>0.67477118132603653</v>
      </c>
      <c r="D21" s="37">
        <f>IF(EUR!D$12=0,0,EUR!D21/EUR!D$12)</f>
        <v>0.66696616160928612</v>
      </c>
      <c r="E21" s="37">
        <f>IF(EUR!E$12=0,0,EUR!E21/EUR!E$12)</f>
        <v>0</v>
      </c>
      <c r="F21" s="37">
        <f>IF(EUR!F$12=0,0,EUR!F21/EUR!F$12)</f>
        <v>0</v>
      </c>
      <c r="G21" s="37">
        <f>IF(EUR!G$12=0,0,EUR!G21/EUR!G$12)</f>
        <v>0</v>
      </c>
      <c r="H21" s="37">
        <f>IF(EUR!H$12=0,0,EUR!H21/EUR!H$12)</f>
        <v>0</v>
      </c>
      <c r="I21" s="37">
        <f>IF(EUR!I$12=0,0,EUR!I21/EUR!I$12)</f>
        <v>0</v>
      </c>
      <c r="J21" s="37">
        <f>IF(EUR!J$12=0,0,EUR!J21/EUR!J$12)</f>
        <v>0</v>
      </c>
      <c r="K21" s="37">
        <f>IF(EUR!K$12=0,0,EUR!K21/EUR!K$12)</f>
        <v>0</v>
      </c>
      <c r="L21" s="37">
        <f>IF(EUR!L$12=0,0,EUR!L21/EUR!L$12)</f>
        <v>0</v>
      </c>
      <c r="M21" s="37">
        <f>IF(EUR!M$12=0,0,EUR!M21/EUR!M$12)</f>
        <v>0</v>
      </c>
      <c r="N21" s="37">
        <f>IF(EUR!N$12=0,0,EUR!N21/EUR!N$12)</f>
        <v>0</v>
      </c>
      <c r="O21" s="37">
        <f>IF(EUR!O$12=0,0,EUR!O21/EUR!O$12)</f>
        <v>0</v>
      </c>
      <c r="P21" s="50">
        <f t="shared" si="0"/>
        <v>0.66696616160928612</v>
      </c>
      <c r="Q21" s="49">
        <f t="shared" si="1"/>
        <v>0.66696616160928612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12" t="s">
        <v>35</v>
      </c>
      <c r="C22" s="37">
        <f>IF(EUR!C$12=0,0,EUR!C22/EUR!C$12)</f>
        <v>0.4339046426253908</v>
      </c>
      <c r="D22" s="37">
        <f>IF(EUR!D$12=0,0,EUR!D22/EUR!D$12)</f>
        <v>0.42210635700704718</v>
      </c>
      <c r="E22" s="37">
        <f>IF(EUR!E$12=0,0,EUR!E22/EUR!E$12)</f>
        <v>0</v>
      </c>
      <c r="F22" s="37">
        <f>IF(EUR!F$12=0,0,EUR!F22/EUR!F$12)</f>
        <v>0</v>
      </c>
      <c r="G22" s="37">
        <f>IF(EUR!G$12=0,0,EUR!G22/EUR!G$12)</f>
        <v>0</v>
      </c>
      <c r="H22" s="37">
        <f>IF(EUR!H$12=0,0,EUR!H22/EUR!H$12)</f>
        <v>0</v>
      </c>
      <c r="I22" s="37">
        <f>IF(EUR!I$12=0,0,EUR!I22/EUR!I$12)</f>
        <v>0</v>
      </c>
      <c r="J22" s="37">
        <f>IF(EUR!J$12=0,0,EUR!J22/EUR!J$12)</f>
        <v>0</v>
      </c>
      <c r="K22" s="37">
        <f>IF(EUR!K$12=0,0,EUR!K22/EUR!K$12)</f>
        <v>0</v>
      </c>
      <c r="L22" s="37">
        <f>IF(EUR!L$12=0,0,EUR!L22/EUR!L$12)</f>
        <v>0</v>
      </c>
      <c r="M22" s="37">
        <f>IF(EUR!M$12=0,0,EUR!M22/EUR!M$12)</f>
        <v>0</v>
      </c>
      <c r="N22" s="37">
        <f>IF(EUR!N$12=0,0,EUR!N22/EUR!N$12)</f>
        <v>0</v>
      </c>
      <c r="O22" s="37">
        <f>IF(EUR!O$12=0,0,EUR!O22/EUR!O$12)</f>
        <v>0</v>
      </c>
      <c r="P22" s="50">
        <f t="shared" si="0"/>
        <v>0.42210635700704718</v>
      </c>
      <c r="Q22" s="49">
        <f t="shared" si="1"/>
        <v>0.42210635700704718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12" t="s">
        <v>37</v>
      </c>
      <c r="C23" s="49">
        <f>IF(EUR!C$12=0,0,EUR!C23/EUR!C$12)</f>
        <v>5.1870708940831598</v>
      </c>
      <c r="D23" s="49">
        <f>IF(EUR!D$12=0,0,EUR!D23/EUR!D$12)</f>
        <v>5.008916781246171</v>
      </c>
      <c r="E23" s="49">
        <f>IF(EUR!E$12=0,0,EUR!E23/EUR!E$12)</f>
        <v>0</v>
      </c>
      <c r="F23" s="49">
        <f>IF(EUR!F$12=0,0,EUR!F23/EUR!F$12)</f>
        <v>0</v>
      </c>
      <c r="G23" s="49">
        <f>IF(EUR!G$12=0,0,EUR!G23/EUR!G$12)</f>
        <v>0</v>
      </c>
      <c r="H23" s="49">
        <f>IF(EUR!H$12=0,0,EUR!H23/EUR!H$12)</f>
        <v>0</v>
      </c>
      <c r="I23" s="49">
        <f>IF(EUR!I$12=0,0,EUR!I23/EUR!I$12)</f>
        <v>0</v>
      </c>
      <c r="J23" s="49">
        <f>IF(EUR!J$12=0,0,EUR!J23/EUR!J$12)</f>
        <v>0</v>
      </c>
      <c r="K23" s="49">
        <f>IF(EUR!K$12=0,0,EUR!K23/EUR!K$12)</f>
        <v>0</v>
      </c>
      <c r="L23" s="49">
        <f>IF(EUR!L$12=0,0,EUR!L23/EUR!L$12)</f>
        <v>0</v>
      </c>
      <c r="M23" s="49">
        <f>IF(EUR!M$12=0,0,EUR!M23/EUR!M$12)</f>
        <v>0</v>
      </c>
      <c r="N23" s="49">
        <f>IF(EUR!N$12=0,0,EUR!N23/EUR!N$12)</f>
        <v>0</v>
      </c>
      <c r="O23" s="49">
        <f>IF(EUR!O$12=0,0,EUR!O23/EUR!O$12)</f>
        <v>0</v>
      </c>
      <c r="P23" s="50">
        <f t="shared" si="0"/>
        <v>5.008916781246171</v>
      </c>
      <c r="Q23" s="49">
        <f t="shared" si="1"/>
        <v>5.008916781246171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12" t="s">
        <v>39</v>
      </c>
      <c r="C24" s="49">
        <f>IF(EUR!C$12=0,0,EUR!C24/EUR!C$12)</f>
        <v>5.3183041325764284</v>
      </c>
      <c r="D24" s="49">
        <f>IF(EUR!D$12=0,0,EUR!D24/EUR!D$12)</f>
        <v>5.1106996837151888</v>
      </c>
      <c r="E24" s="49">
        <f>IF(EUR!E$12=0,0,EUR!E24/EUR!E$12)</f>
        <v>0</v>
      </c>
      <c r="F24" s="49">
        <f>IF(EUR!F$12=0,0,EUR!F24/EUR!F$12)</f>
        <v>0</v>
      </c>
      <c r="G24" s="49">
        <f>IF(EUR!G$12=0,0,EUR!G24/EUR!G$12)</f>
        <v>0</v>
      </c>
      <c r="H24" s="49">
        <f>IF(EUR!H$12=0,0,EUR!H24/EUR!H$12)</f>
        <v>0</v>
      </c>
      <c r="I24" s="49">
        <f>IF(EUR!I$12=0,0,EUR!I24/EUR!I$12)</f>
        <v>0</v>
      </c>
      <c r="J24" s="49">
        <f>IF(EUR!J$12=0,0,EUR!J24/EUR!J$12)</f>
        <v>0</v>
      </c>
      <c r="K24" s="49">
        <f>IF(EUR!K$12=0,0,EUR!K24/EUR!K$12)</f>
        <v>0</v>
      </c>
      <c r="L24" s="49">
        <f>IF(EUR!L$12=0,0,EUR!L24/EUR!L$12)</f>
        <v>0</v>
      </c>
      <c r="M24" s="49">
        <f>IF(EUR!M$12=0,0,EUR!M24/EUR!M$12)</f>
        <v>0</v>
      </c>
      <c r="N24" s="49">
        <f>IF(EUR!N$12=0,0,EUR!N24/EUR!N$12)</f>
        <v>0</v>
      </c>
      <c r="O24" s="49">
        <f>IF(EUR!O$12=0,0,EUR!O24/EUR!O$12)</f>
        <v>0</v>
      </c>
      <c r="P24" s="50">
        <f t="shared" si="0"/>
        <v>5.1106996837151888</v>
      </c>
      <c r="Q24" s="49">
        <f t="shared" si="1"/>
        <v>5.1106996837151888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12" t="s">
        <v>41</v>
      </c>
      <c r="C25" s="37">
        <f>IF(EUR!C$12=0,0,EUR!C25/EUR!C$12)</f>
        <v>0.35738096210481418</v>
      </c>
      <c r="D25" s="37">
        <f>IF(EUR!D$12=0,0,EUR!D25/EUR!D$12)</f>
        <v>0.35738096210481418</v>
      </c>
      <c r="E25" s="37">
        <f>IF(EUR!E$12=0,0,EUR!E25/EUR!E$12)</f>
        <v>0</v>
      </c>
      <c r="F25" s="37">
        <f>IF(EUR!F$12=0,0,EUR!F25/EUR!F$12)</f>
        <v>0</v>
      </c>
      <c r="G25" s="37">
        <f>IF(EUR!G$12=0,0,EUR!G25/EUR!G$12)</f>
        <v>0</v>
      </c>
      <c r="H25" s="37">
        <f>IF(EUR!H$12=0,0,EUR!H25/EUR!H$12)</f>
        <v>0</v>
      </c>
      <c r="I25" s="37">
        <f>IF(EUR!I$12=0,0,EUR!I25/EUR!I$12)</f>
        <v>0</v>
      </c>
      <c r="J25" s="37">
        <f>IF(EUR!J$12=0,0,EUR!J25/EUR!J$12)</f>
        <v>0</v>
      </c>
      <c r="K25" s="37">
        <f>IF(EUR!K$12=0,0,EUR!K25/EUR!K$12)</f>
        <v>0</v>
      </c>
      <c r="L25" s="37">
        <f>IF(EUR!L$12=0,0,EUR!L25/EUR!L$12)</f>
        <v>0</v>
      </c>
      <c r="M25" s="37">
        <f>IF(EUR!M$12=0,0,EUR!M25/EUR!M$12)</f>
        <v>0</v>
      </c>
      <c r="N25" s="37">
        <f>IF(EUR!N$12=0,0,EUR!N25/EUR!N$12)</f>
        <v>0</v>
      </c>
      <c r="O25" s="37">
        <f>IF(EUR!O$12=0,0,EUR!O25/EUR!O$12)</f>
        <v>0</v>
      </c>
      <c r="P25" s="50">
        <f t="shared" si="0"/>
        <v>0.35738096210481418</v>
      </c>
      <c r="Q25" s="49">
        <f t="shared" si="1"/>
        <v>0.35738096210481418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12" t="s">
        <v>43</v>
      </c>
      <c r="C26" s="49">
        <f>IF(EUR!C$12=0,0,EUR!C26/EUR!C$12)</f>
        <v>2.6980546442136215</v>
      </c>
      <c r="D26" s="49">
        <f>IF(EUR!D$12=0,0,EUR!D26/EUR!D$12)</f>
        <v>2.6980546442136215</v>
      </c>
      <c r="E26" s="49">
        <f>IF(EUR!E$12=0,0,EUR!E26/EUR!E$12)</f>
        <v>0</v>
      </c>
      <c r="F26" s="49">
        <f>IF(EUR!F$12=0,0,EUR!F26/EUR!F$12)</f>
        <v>0</v>
      </c>
      <c r="G26" s="49">
        <f>IF(EUR!G$12=0,0,EUR!G26/EUR!G$12)</f>
        <v>0</v>
      </c>
      <c r="H26" s="49">
        <f>IF(EUR!H$12=0,0,EUR!H26/EUR!H$12)</f>
        <v>0</v>
      </c>
      <c r="I26" s="49">
        <f>IF(EUR!I$12=0,0,EUR!I26/EUR!I$12)</f>
        <v>0</v>
      </c>
      <c r="J26" s="49">
        <f>IF(EUR!J$12=0,0,EUR!J26/EUR!J$12)</f>
        <v>0</v>
      </c>
      <c r="K26" s="49">
        <f>IF(EUR!K$12=0,0,EUR!K26/EUR!K$12)</f>
        <v>0</v>
      </c>
      <c r="L26" s="49">
        <f>IF(EUR!L$12=0,0,EUR!L26/EUR!L$12)</f>
        <v>0</v>
      </c>
      <c r="M26" s="49">
        <f>IF(EUR!M$12=0,0,EUR!M26/EUR!M$12)</f>
        <v>0</v>
      </c>
      <c r="N26" s="49">
        <f>IF(EUR!N$12=0,0,EUR!N26/EUR!N$12)</f>
        <v>0</v>
      </c>
      <c r="O26" s="49">
        <f>IF(EUR!O$12=0,0,EUR!O26/EUR!O$12)</f>
        <v>0</v>
      </c>
      <c r="P26" s="50">
        <f t="shared" si="0"/>
        <v>2.6980546442136215</v>
      </c>
      <c r="Q26" s="49">
        <f t="shared" si="1"/>
        <v>2.6980546442136215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12" t="s">
        <v>45</v>
      </c>
      <c r="C27" s="49">
        <f>IF(EUR!C$12=0,0,EUR!C27/EUR!C$12)</f>
        <v>9.3343951790389834</v>
      </c>
      <c r="D27" s="49">
        <f>IF(EUR!D$12=0,0,EUR!D27/EUR!D$12)</f>
        <v>9.3480085855216881</v>
      </c>
      <c r="E27" s="49">
        <f>IF(EUR!E$12=0,0,EUR!E27/EUR!E$12)</f>
        <v>0</v>
      </c>
      <c r="F27" s="49">
        <f>IF(EUR!F$12=0,0,EUR!F27/EUR!F$12)</f>
        <v>0</v>
      </c>
      <c r="G27" s="49">
        <f>IF(EUR!G$12=0,0,EUR!G27/EUR!G$12)</f>
        <v>0</v>
      </c>
      <c r="H27" s="49">
        <f>IF(EUR!H$12=0,0,EUR!H27/EUR!H$12)</f>
        <v>0</v>
      </c>
      <c r="I27" s="49">
        <f>IF(EUR!I$12=0,0,EUR!I27/EUR!I$12)</f>
        <v>0</v>
      </c>
      <c r="J27" s="49">
        <f>IF(EUR!J$12=0,0,EUR!J27/EUR!J$12)</f>
        <v>0</v>
      </c>
      <c r="K27" s="49">
        <f>IF(EUR!K$12=0,0,EUR!K27/EUR!K$12)</f>
        <v>0</v>
      </c>
      <c r="L27" s="49">
        <f>IF(EUR!L$12=0,0,EUR!L27/EUR!L$12)</f>
        <v>0</v>
      </c>
      <c r="M27" s="49">
        <f>IF(EUR!M$12=0,0,EUR!M27/EUR!M$12)</f>
        <v>0</v>
      </c>
      <c r="N27" s="49">
        <f>IF(EUR!N$12=0,0,EUR!N27/EUR!N$12)</f>
        <v>0</v>
      </c>
      <c r="O27" s="49">
        <f>IF(EUR!O$12=0,0,EUR!O27/EUR!O$12)</f>
        <v>0</v>
      </c>
      <c r="P27" s="50">
        <f t="shared" si="0"/>
        <v>9.3480085855216881</v>
      </c>
      <c r="Q27" s="49">
        <f t="shared" si="1"/>
        <v>9.3480085855216881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12" t="s">
        <v>63</v>
      </c>
      <c r="C28" s="49">
        <f>IF(EUR!C$12=0,0,EUR!C28/EUR!C$12)</f>
        <v>6.2442880415299653</v>
      </c>
      <c r="D28" s="49">
        <f>IF(EUR!D$12=0,0,EUR!D28/EUR!D$12)</f>
        <v>6.2442880415299653</v>
      </c>
      <c r="E28" s="49">
        <f>IF(EUR!E$12=0,0,EUR!E28/EUR!E$12)</f>
        <v>0</v>
      </c>
      <c r="F28" s="49">
        <f>IF(EUR!F$12=0,0,EUR!F28/EUR!F$12)</f>
        <v>0</v>
      </c>
      <c r="G28" s="49">
        <f>IF(EUR!G$12=0,0,EUR!G28/EUR!G$12)</f>
        <v>0</v>
      </c>
      <c r="H28" s="49">
        <f>IF(EUR!H$12=0,0,EUR!H28/EUR!H$12)</f>
        <v>0</v>
      </c>
      <c r="I28" s="49">
        <f>IF(EUR!I$12=0,0,EUR!I28/EUR!I$12)</f>
        <v>0</v>
      </c>
      <c r="J28" s="49">
        <f>IF(EUR!J$12=0,0,EUR!J28/EUR!J$12)</f>
        <v>0</v>
      </c>
      <c r="K28" s="49">
        <f>IF(EUR!K$12=0,0,EUR!K28/EUR!K$12)</f>
        <v>0</v>
      </c>
      <c r="L28" s="49">
        <f>IF(EUR!L$12=0,0,EUR!L28/EUR!L$12)</f>
        <v>0</v>
      </c>
      <c r="M28" s="49">
        <f>IF(EUR!M$12=0,0,EUR!M28/EUR!M$12)</f>
        <v>0</v>
      </c>
      <c r="N28" s="49">
        <f>IF(EUR!N$12=0,0,EUR!N28/EUR!N$12)</f>
        <v>0</v>
      </c>
      <c r="O28" s="49">
        <f>IF(EUR!O$12=0,0,EUR!O28/EUR!O$12)</f>
        <v>0</v>
      </c>
      <c r="P28" s="50">
        <f t="shared" si="0"/>
        <v>6.2442880415299653</v>
      </c>
      <c r="Q28" s="49">
        <f t="shared" si="1"/>
        <v>6.2442880415299653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49">
        <f>IF(EUR!C$12=0,0,EUR!C29/EUR!C$12)</f>
        <v>2.4496871185410054</v>
      </c>
      <c r="D29" s="49">
        <f>IF(EUR!D$12=0,0,EUR!D29/EUR!D$12)</f>
        <v>2.4385695032467973</v>
      </c>
      <c r="E29" s="49">
        <f>IF(EUR!E$12=0,0,EUR!E29/EUR!E$12)</f>
        <v>0</v>
      </c>
      <c r="F29" s="49">
        <f>IF(EUR!F$12=0,0,EUR!F29/EUR!F$12)</f>
        <v>0</v>
      </c>
      <c r="G29" s="49">
        <f>IF(EUR!G$12=0,0,EUR!G29/EUR!G$12)</f>
        <v>0</v>
      </c>
      <c r="H29" s="49">
        <f>IF(EUR!H$12=0,0,EUR!H29/EUR!H$12)</f>
        <v>0</v>
      </c>
      <c r="I29" s="49">
        <f>IF(EUR!I$12=0,0,EUR!I29/EUR!I$12)</f>
        <v>0</v>
      </c>
      <c r="J29" s="49">
        <f>IF(EUR!J$12=0,0,EUR!J29/EUR!J$12)</f>
        <v>0</v>
      </c>
      <c r="K29" s="49">
        <f>IF(EUR!K$12=0,0,EUR!K29/EUR!K$12)</f>
        <v>0</v>
      </c>
      <c r="L29" s="49">
        <f>IF(EUR!L$12=0,0,EUR!L29/EUR!L$12)</f>
        <v>0</v>
      </c>
      <c r="M29" s="49">
        <f>IF(EUR!M$12=0,0,EUR!M29/EUR!M$12)</f>
        <v>0</v>
      </c>
      <c r="N29" s="49">
        <f>IF(EUR!N$12=0,0,EUR!N29/EUR!N$12)</f>
        <v>0</v>
      </c>
      <c r="O29" s="49">
        <f>IF(EUR!O$12=0,0,EUR!O29/EUR!O$12)</f>
        <v>0</v>
      </c>
      <c r="P29" s="55">
        <f t="shared" ref="P29:P48" si="2">SUM(D29:O29)/$R$1</f>
        <v>2.4385695032467973</v>
      </c>
      <c r="Q29" s="49">
        <f t="shared" si="1"/>
        <v>2.4385695032467973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49">
        <f>IF(EUR!C$12=0,0,EUR!C30/EUR!C$12)</f>
        <v>8.6324879407907567</v>
      </c>
      <c r="D30" s="49">
        <f>IF(EUR!D$12=0,0,EUR!D30/EUR!D$12)</f>
        <v>8.5204949834597112</v>
      </c>
      <c r="E30" s="49">
        <f>IF(EUR!E$12=0,0,EUR!E30/EUR!E$12)</f>
        <v>0</v>
      </c>
      <c r="F30" s="49">
        <f>IF(EUR!F$12=0,0,EUR!F30/EUR!F$12)</f>
        <v>0</v>
      </c>
      <c r="G30" s="49">
        <f>IF(EUR!G$12=0,0,EUR!G30/EUR!G$12)</f>
        <v>0</v>
      </c>
      <c r="H30" s="49">
        <f>IF(EUR!H$12=0,0,EUR!H30/EUR!H$12)</f>
        <v>0</v>
      </c>
      <c r="I30" s="49">
        <f>IF(EUR!I$12=0,0,EUR!I30/EUR!I$12)</f>
        <v>0</v>
      </c>
      <c r="J30" s="49">
        <f>IF(EUR!J$12=0,0,EUR!J30/EUR!J$12)</f>
        <v>0</v>
      </c>
      <c r="K30" s="49">
        <f>IF(EUR!K$12=0,0,EUR!K30/EUR!K$12)</f>
        <v>0</v>
      </c>
      <c r="L30" s="49">
        <f>IF(EUR!L$12=0,0,EUR!L30/EUR!L$12)</f>
        <v>0</v>
      </c>
      <c r="M30" s="49">
        <f>IF(EUR!M$12=0,0,EUR!M30/EUR!M$12)</f>
        <v>0</v>
      </c>
      <c r="N30" s="49">
        <f>IF(EUR!N$12=0,0,EUR!N30/EUR!N$12)</f>
        <v>0</v>
      </c>
      <c r="O30" s="49">
        <f>IF(EUR!O$12=0,0,EUR!O30/EUR!O$12)</f>
        <v>0</v>
      </c>
      <c r="P30" s="55">
        <f t="shared" si="2"/>
        <v>8.5204949834597112</v>
      </c>
      <c r="Q30" s="49">
        <f t="shared" si="1"/>
        <v>8.5204949834597112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49">
        <f>IF(EUR!C$12=0,0,EUR!C31/EUR!C$12)</f>
        <v>3.8745569970640417</v>
      </c>
      <c r="D31" s="49">
        <f>IF(EUR!D$12=0,0,EUR!D31/EUR!D$12)</f>
        <v>3.9422610053046907</v>
      </c>
      <c r="E31" s="49">
        <f>IF(EUR!E$12=0,0,EUR!E31/EUR!E$12)</f>
        <v>0</v>
      </c>
      <c r="F31" s="49">
        <f>IF(EUR!F$12=0,0,EUR!F31/EUR!F$12)</f>
        <v>0</v>
      </c>
      <c r="G31" s="49">
        <f>IF(EUR!G$12=0,0,EUR!G31/EUR!G$12)</f>
        <v>0</v>
      </c>
      <c r="H31" s="49">
        <f>IF(EUR!H$12=0,0,EUR!H31/EUR!H$12)</f>
        <v>0</v>
      </c>
      <c r="I31" s="49">
        <f>IF(EUR!I$12=0,0,EUR!I31/EUR!I$12)</f>
        <v>0</v>
      </c>
      <c r="J31" s="49">
        <f>IF(EUR!J$12=0,0,EUR!J31/EUR!J$12)</f>
        <v>0</v>
      </c>
      <c r="K31" s="49">
        <f>IF(EUR!K$12=0,0,EUR!K31/EUR!K$12)</f>
        <v>0</v>
      </c>
      <c r="L31" s="49">
        <f>IF(EUR!L$12=0,0,EUR!L31/EUR!L$12)</f>
        <v>0</v>
      </c>
      <c r="M31" s="49">
        <f>IF(EUR!M$12=0,0,EUR!M31/EUR!M$12)</f>
        <v>0</v>
      </c>
      <c r="N31" s="49">
        <f>IF(EUR!N$12=0,0,EUR!N31/EUR!N$12)</f>
        <v>0</v>
      </c>
      <c r="O31" s="49">
        <f>IF(EUR!O$12=0,0,EUR!O31/EUR!O$12)</f>
        <v>0</v>
      </c>
      <c r="P31" s="55">
        <f t="shared" si="2"/>
        <v>3.9422610053046907</v>
      </c>
      <c r="Q31" s="49">
        <f t="shared" si="1"/>
        <v>3.9422610053046907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49">
        <f>IF(EUR!C$12=0,0,EUR!C32/EUR!C$12)</f>
        <v>0.66260987153482076</v>
      </c>
      <c r="D32" s="49">
        <f>IF(EUR!D$12=0,0,EUR!D32/EUR!D$12)</f>
        <v>0.66447037042079038</v>
      </c>
      <c r="E32" s="37">
        <f>IF(EUR!E$12=0,0,EUR!E32/EUR!E$12)</f>
        <v>0</v>
      </c>
      <c r="F32" s="37">
        <f>IF(EUR!F$12=0,0,EUR!F32/EUR!F$12)</f>
        <v>0</v>
      </c>
      <c r="G32" s="37">
        <f>IF(EUR!G$12=0,0,EUR!G32/EUR!G$12)</f>
        <v>0</v>
      </c>
      <c r="H32" s="37">
        <f>IF(EUR!H$12=0,0,EUR!H32/EUR!H$12)</f>
        <v>0</v>
      </c>
      <c r="I32" s="37">
        <f>IF(EUR!I$12=0,0,EUR!I32/EUR!I$12)</f>
        <v>0</v>
      </c>
      <c r="J32" s="37">
        <f>IF(EUR!J$12=0,0,EUR!J32/EUR!J$12)</f>
        <v>0</v>
      </c>
      <c r="K32" s="37">
        <f>IF(EUR!K$12=0,0,EUR!K32/EUR!K$12)</f>
        <v>0</v>
      </c>
      <c r="L32" s="37">
        <f>IF(EUR!L$12=0,0,EUR!L32/EUR!L$12)</f>
        <v>0</v>
      </c>
      <c r="M32" s="37">
        <f>IF(EUR!M$12=0,0,EUR!M32/EUR!M$12)</f>
        <v>0</v>
      </c>
      <c r="N32" s="37">
        <f>IF(EUR!N$12=0,0,EUR!N32/EUR!N$12)</f>
        <v>0</v>
      </c>
      <c r="O32" s="37">
        <f>IF(EUR!O$12=0,0,EUR!O32/EUR!O$12)</f>
        <v>0</v>
      </c>
      <c r="P32" s="55">
        <f t="shared" si="2"/>
        <v>0.66447037042079038</v>
      </c>
      <c r="Q32" s="49">
        <f t="shared" si="1"/>
        <v>0.66447037042079038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7" s="4" customFormat="1" ht="12.75" x14ac:dyDescent="0.35">
      <c r="A33" s="34" t="s">
        <v>77</v>
      </c>
      <c r="B33" s="32" t="s">
        <v>78</v>
      </c>
      <c r="C33" s="49">
        <f>IF(EUR!C$12=0,0,EUR!C33/EUR!C$12)</f>
        <v>3.5398487096759554</v>
      </c>
      <c r="D33" s="49">
        <f>IF(EUR!D$12=0,0,EUR!D33/EUR!D$12)</f>
        <v>3.5821864038371656</v>
      </c>
      <c r="E33" s="49">
        <f>IF(EUR!E$12=0,0,EUR!E33/EUR!E$12)</f>
        <v>0</v>
      </c>
      <c r="F33" s="49">
        <f>IF(EUR!F$12=0,0,EUR!F33/EUR!F$12)</f>
        <v>0</v>
      </c>
      <c r="G33" s="49">
        <f>IF(EUR!G$12=0,0,EUR!G33/EUR!G$12)</f>
        <v>0</v>
      </c>
      <c r="H33" s="49">
        <f>IF(EUR!H$12=0,0,EUR!H33/EUR!H$12)</f>
        <v>0</v>
      </c>
      <c r="I33" s="49">
        <f>IF(EUR!I$12=0,0,EUR!I33/EUR!I$12)</f>
        <v>0</v>
      </c>
      <c r="J33" s="49">
        <f>IF(EUR!J$12=0,0,EUR!J33/EUR!J$12)</f>
        <v>0</v>
      </c>
      <c r="K33" s="49">
        <f>IF(EUR!K$12=0,0,EUR!K33/EUR!K$12)</f>
        <v>0</v>
      </c>
      <c r="L33" s="49">
        <f>IF(EUR!L$12=0,0,EUR!L33/EUR!L$12)</f>
        <v>0</v>
      </c>
      <c r="M33" s="49">
        <f>IF(EUR!M$12=0,0,EUR!M33/EUR!M$12)</f>
        <v>0</v>
      </c>
      <c r="N33" s="49">
        <f>IF(EUR!N$12=0,0,EUR!N33/EUR!N$12)</f>
        <v>0</v>
      </c>
      <c r="O33" s="49">
        <f>IF(EUR!O$12=0,0,EUR!O33/EUR!O$12)</f>
        <v>0</v>
      </c>
      <c r="P33" s="57">
        <f t="shared" si="2"/>
        <v>3.5821864038371656</v>
      </c>
      <c r="Q33" s="49">
        <f t="shared" si="1"/>
        <v>3.5821864038371656</v>
      </c>
    </row>
    <row r="34" spans="1:17" ht="12.75" x14ac:dyDescent="0.35">
      <c r="A34" s="3" t="s">
        <v>74</v>
      </c>
      <c r="B34" s="3" t="s">
        <v>75</v>
      </c>
      <c r="C34" s="37">
        <f>IF(EUR!C$12=0,0,EUR!C34/EUR!C$12)</f>
        <v>0.80600441981930471</v>
      </c>
      <c r="D34" s="37">
        <f>IF(EUR!D$12=0,0,EUR!D34/EUR!D$12)</f>
        <v>0.79574898693566753</v>
      </c>
      <c r="E34" s="37">
        <f>IF(EUR!E$12=0,0,EUR!E34/EUR!E$12)</f>
        <v>0</v>
      </c>
      <c r="F34" s="37">
        <f>IF(EUR!F$12=0,0,EUR!F34/EUR!F$12)</f>
        <v>0</v>
      </c>
      <c r="G34" s="37">
        <f>IF(EUR!G$12=0,0,EUR!G34/EUR!G$12)</f>
        <v>0</v>
      </c>
      <c r="H34" s="37">
        <f>IF(EUR!H$12=0,0,EUR!H34/EUR!H$12)</f>
        <v>0</v>
      </c>
      <c r="I34" s="37">
        <f>IF(EUR!I$12=0,0,EUR!I34/EUR!I$12)</f>
        <v>0</v>
      </c>
      <c r="J34" s="37">
        <f>IF(EUR!J$12=0,0,EUR!J34/EUR!J$12)</f>
        <v>0</v>
      </c>
      <c r="K34" s="37">
        <f>IF(EUR!K$12=0,0,EUR!K34/EUR!K$12)</f>
        <v>0</v>
      </c>
      <c r="L34" s="37">
        <f>IF(EUR!L$12=0,0,EUR!L34/EUR!L$12)</f>
        <v>0</v>
      </c>
      <c r="M34" s="37">
        <f>IF(EUR!M$12=0,0,EUR!M34/EUR!M$12)</f>
        <v>0</v>
      </c>
      <c r="N34" s="37">
        <f>IF(EUR!N$12=0,0,EUR!N34/EUR!N$12)</f>
        <v>0</v>
      </c>
      <c r="O34" s="37">
        <f>IF(EUR!O$12=0,0,EUR!O34/EUR!O$12)</f>
        <v>0</v>
      </c>
      <c r="P34" s="55">
        <f t="shared" si="2"/>
        <v>0.79574898693566753</v>
      </c>
      <c r="Q34" s="49">
        <f t="shared" si="1"/>
        <v>0.79574898693566753</v>
      </c>
    </row>
    <row r="35" spans="1:17" ht="12.75" x14ac:dyDescent="0.35">
      <c r="A35" s="3" t="s">
        <v>79</v>
      </c>
      <c r="B35" s="61" t="s">
        <v>80</v>
      </c>
      <c r="C35" s="51">
        <f>IF(EUR!C$12=0,0,EUR!C35/EUR!C$12)</f>
        <v>41.345866742901741</v>
      </c>
      <c r="D35" s="51">
        <f>IF(EUR!D$12=0,0,EUR!D35/EUR!D$12)</f>
        <v>41.951527197317247</v>
      </c>
      <c r="E35" s="51">
        <f>IF(EUR!E$12=0,0,EUR!E35/EUR!E$12)</f>
        <v>0</v>
      </c>
      <c r="F35" s="51">
        <f>IF(EUR!F$12=0,0,EUR!F35/EUR!F$12)</f>
        <v>0</v>
      </c>
      <c r="G35" s="51">
        <f>IF(EUR!G$12=0,0,EUR!G35/EUR!G$12)</f>
        <v>0</v>
      </c>
      <c r="H35" s="51">
        <f>IF(EUR!H$12=0,0,EUR!H35/EUR!H$12)</f>
        <v>0</v>
      </c>
      <c r="I35" s="51">
        <f>IF(EUR!I$12=0,0,EUR!I35/EUR!I$12)</f>
        <v>0</v>
      </c>
      <c r="J35" s="51">
        <f>IF(EUR!J$12=0,0,EUR!J35/EUR!J$12)</f>
        <v>0</v>
      </c>
      <c r="K35" s="51">
        <f>IF(EUR!K$12=0,0,EUR!K35/EUR!K$12)</f>
        <v>0</v>
      </c>
      <c r="L35" s="51">
        <f>IF(EUR!L$12=0,0,EUR!L35/EUR!L$12)</f>
        <v>0</v>
      </c>
      <c r="M35" s="51">
        <f>IF(EUR!M$12=0,0,EUR!M35/EUR!M$12)</f>
        <v>0</v>
      </c>
      <c r="N35" s="51">
        <f>IF(EUR!N$12=0,0,EUR!N35/EUR!N$12)</f>
        <v>0</v>
      </c>
      <c r="O35" s="51">
        <f>IF(EUR!O$12=0,0,EUR!O35/EUR!O$12)</f>
        <v>0</v>
      </c>
      <c r="P35" s="55">
        <f t="shared" si="2"/>
        <v>41.951527197317247</v>
      </c>
      <c r="Q35" s="49">
        <f t="shared" si="1"/>
        <v>41.951527197317247</v>
      </c>
    </row>
    <row r="36" spans="1:17" ht="12.75" x14ac:dyDescent="0.35">
      <c r="A36" s="3" t="s">
        <v>112</v>
      </c>
      <c r="B36" s="104" t="s">
        <v>114</v>
      </c>
      <c r="C36" s="51">
        <f>IF(EUR!C$12=0,0,EUR!C36/EUR!C$12)</f>
        <v>1.8209700913459572</v>
      </c>
      <c r="D36" s="51">
        <f>IF(EUR!D$12=0,0,EUR!D36/EUR!D$12)</f>
        <v>1.8519814313135574</v>
      </c>
      <c r="E36" s="51">
        <f>IF(EUR!E$12=0,0,EUR!E36/EUR!E$12)</f>
        <v>0</v>
      </c>
      <c r="F36" s="51">
        <f>IF(EUR!F$12=0,0,EUR!F36/EUR!F$12)</f>
        <v>0</v>
      </c>
      <c r="G36" s="51">
        <f>IF(EUR!G$12=0,0,EUR!G36/EUR!G$12)</f>
        <v>0</v>
      </c>
      <c r="H36" s="51">
        <f>IF(EUR!H$12=0,0,EUR!H36/EUR!H$12)</f>
        <v>0</v>
      </c>
      <c r="I36" s="51">
        <f>IF(EUR!I$12=0,0,EUR!I36/EUR!I$12)</f>
        <v>0</v>
      </c>
      <c r="J36" s="51">
        <f>IF(EUR!J$12=0,0,EUR!J36/EUR!J$12)</f>
        <v>0</v>
      </c>
      <c r="K36" s="51">
        <f>IF(EUR!K$12=0,0,EUR!K36/EUR!K$12)</f>
        <v>0</v>
      </c>
      <c r="L36" s="51">
        <f>IF(EUR!L$12=0,0,EUR!L36/EUR!L$12)</f>
        <v>0</v>
      </c>
      <c r="M36" s="51">
        <f>IF(EUR!M$12=0,0,EUR!M36/EUR!M$12)</f>
        <v>0</v>
      </c>
      <c r="N36" s="51">
        <f>IF(EUR!N$12=0,0,EUR!N36/EUR!N$12)</f>
        <v>0</v>
      </c>
      <c r="O36" s="51">
        <f>IF(EUR!O$12=0,0,EUR!O36/EUR!O$12)</f>
        <v>0</v>
      </c>
      <c r="P36" s="55">
        <f t="shared" si="2"/>
        <v>1.8519814313135574</v>
      </c>
      <c r="Q36" s="49">
        <f t="shared" si="1"/>
        <v>1.8519814313135574</v>
      </c>
    </row>
    <row r="37" spans="1:17" ht="12.75" x14ac:dyDescent="0.35">
      <c r="A37" s="3" t="s">
        <v>113</v>
      </c>
      <c r="B37" s="104" t="s">
        <v>115</v>
      </c>
      <c r="C37" s="51">
        <f>IF(EUR!C$12=0,0,EUR!C37/EUR!C$12)</f>
        <v>0.18643560178063356</v>
      </c>
      <c r="D37" s="51">
        <f>IF(EUR!D$12=0,0,EUR!D37/EUR!D$12)</f>
        <v>0.18961206329326452</v>
      </c>
      <c r="E37" s="51">
        <f>IF(EUR!E$12=0,0,EUR!E37/EUR!E$12)</f>
        <v>0</v>
      </c>
      <c r="F37" s="51">
        <f>IF(EUR!F$12=0,0,EUR!F37/EUR!F$12)</f>
        <v>0</v>
      </c>
      <c r="G37" s="51">
        <f>IF(EUR!G$12=0,0,EUR!G37/EUR!G$12)</f>
        <v>0</v>
      </c>
      <c r="H37" s="51">
        <f>IF(EUR!H$12=0,0,EUR!H37/EUR!H$12)</f>
        <v>0</v>
      </c>
      <c r="I37" s="51">
        <f>IF(EUR!I$12=0,0,EUR!I37/EUR!I$12)</f>
        <v>0</v>
      </c>
      <c r="J37" s="51">
        <f>IF(EUR!J$12=0,0,EUR!J37/EUR!J$12)</f>
        <v>0</v>
      </c>
      <c r="K37" s="51">
        <f>IF(EUR!K$12=0,0,EUR!K37/EUR!K$12)</f>
        <v>0</v>
      </c>
      <c r="L37" s="51">
        <f>IF(EUR!L$12=0,0,EUR!L37/EUR!L$12)</f>
        <v>0</v>
      </c>
      <c r="M37" s="51">
        <f>IF(EUR!M$12=0,0,EUR!M37/EUR!M$12)</f>
        <v>0</v>
      </c>
      <c r="N37" s="51">
        <f>IF(EUR!N$12=0,0,EUR!N37/EUR!N$12)</f>
        <v>0</v>
      </c>
      <c r="O37" s="51">
        <f>IF(EUR!O$12=0,0,EUR!O37/EUR!O$12)</f>
        <v>0</v>
      </c>
      <c r="P37" s="55">
        <f t="shared" si="2"/>
        <v>0.18961206329326452</v>
      </c>
      <c r="Q37" s="49">
        <f t="shared" si="1"/>
        <v>0.18961206329326452</v>
      </c>
    </row>
    <row r="38" spans="1:17" ht="12.75" x14ac:dyDescent="0.35">
      <c r="A38" s="61" t="s">
        <v>116</v>
      </c>
      <c r="B38" s="61" t="s">
        <v>117</v>
      </c>
      <c r="C38" s="37">
        <f>IF(EUR!C$12=0,0,EUR!C38/EUR!C$12)</f>
        <v>1.8597637620195033</v>
      </c>
      <c r="D38" s="37">
        <f>IF(EUR!D$12=0,0,EUR!D38/EUR!D$12)</f>
        <v>1.891079134731884</v>
      </c>
      <c r="E38" s="37">
        <f>IF(EUR!E$12=0,0,EUR!E38/EUR!E$12)</f>
        <v>0</v>
      </c>
      <c r="F38" s="37">
        <f>IF(EUR!F$12=0,0,EUR!F38/EUR!F$12)</f>
        <v>0</v>
      </c>
      <c r="G38" s="37">
        <f>IF(EUR!G$12=0,0,EUR!G38/EUR!G$12)</f>
        <v>0</v>
      </c>
      <c r="H38" s="37">
        <f>IF(EUR!H$12=0,0,EUR!H38/EUR!H$12)</f>
        <v>0</v>
      </c>
      <c r="I38" s="37">
        <f>IF(EUR!I$12=0,0,EUR!I38/EUR!I$12)</f>
        <v>0</v>
      </c>
      <c r="J38" s="37">
        <f>IF(EUR!J$12=0,0,EUR!J38/EUR!J$12)</f>
        <v>0</v>
      </c>
      <c r="K38" s="37">
        <f>IF(EUR!K$12=0,0,EUR!K38/EUR!K$12)</f>
        <v>0</v>
      </c>
      <c r="L38" s="37">
        <f>IF(EUR!L$12=0,0,EUR!L38/EUR!L$12)</f>
        <v>0</v>
      </c>
      <c r="M38" s="37">
        <f>IF(EUR!M$12=0,0,EUR!M38/EUR!M$12)</f>
        <v>0</v>
      </c>
      <c r="N38" s="37">
        <f>IF(EUR!N$12=0,0,EUR!N38/EUR!N$12)</f>
        <v>0</v>
      </c>
      <c r="O38" s="37">
        <f>IF(EUR!O$12=0,0,EUR!O38/EUR!O$12)</f>
        <v>0</v>
      </c>
      <c r="P38" s="55">
        <f t="shared" si="2"/>
        <v>1.891079134731884</v>
      </c>
      <c r="Q38" s="49">
        <f t="shared" si="1"/>
        <v>1.891079134731884</v>
      </c>
    </row>
    <row r="39" spans="1:17" ht="12.75" x14ac:dyDescent="0.35">
      <c r="A39" s="61" t="s">
        <v>120</v>
      </c>
      <c r="B39" s="61" t="s">
        <v>118</v>
      </c>
      <c r="C39" s="37">
        <f>IF(EUR!C$12=0,0,EUR!C39/EUR!C$12)</f>
        <v>44.283639861869304</v>
      </c>
      <c r="D39" s="37">
        <f>IF(EUR!D$12=0,0,EUR!D39/EUR!D$12)</f>
        <v>45.262339418526032</v>
      </c>
      <c r="E39" s="37">
        <f>IF(EUR!E$12=0,0,EUR!E39/EUR!E$12)</f>
        <v>0</v>
      </c>
      <c r="F39" s="37">
        <f>IF(EUR!F$12=0,0,EUR!F39/EUR!F$12)</f>
        <v>0</v>
      </c>
      <c r="G39" s="37">
        <f>IF(EUR!G$12=0,0,EUR!G39/EUR!G$12)</f>
        <v>0</v>
      </c>
      <c r="H39" s="37">
        <f>IF(EUR!H$12=0,0,EUR!H39/EUR!H$12)</f>
        <v>0</v>
      </c>
      <c r="I39" s="37">
        <f>IF(EUR!I$12=0,0,EUR!I39/EUR!I$12)</f>
        <v>0</v>
      </c>
      <c r="J39" s="37">
        <f>IF(EUR!J$12=0,0,EUR!J39/EUR!J$12)</f>
        <v>0</v>
      </c>
      <c r="K39" s="37">
        <f>IF(EUR!K$12=0,0,EUR!K39/EUR!K$12)</f>
        <v>0</v>
      </c>
      <c r="L39" s="37">
        <f>IF(EUR!L$12=0,0,EUR!L39/EUR!L$12)</f>
        <v>0</v>
      </c>
      <c r="M39" s="37">
        <f>IF(EUR!M$12=0,0,EUR!M39/EUR!M$12)</f>
        <v>0</v>
      </c>
      <c r="N39" s="37">
        <f>IF(EUR!N$12=0,0,EUR!N39/EUR!N$12)</f>
        <v>0</v>
      </c>
      <c r="O39" s="37">
        <f>IF(EUR!O$12=0,0,EUR!O39/EUR!O$12)</f>
        <v>0</v>
      </c>
      <c r="P39" s="55">
        <f t="shared" si="2"/>
        <v>45.262339418526032</v>
      </c>
      <c r="Q39" s="49">
        <f t="shared" si="1"/>
        <v>45.262339418526032</v>
      </c>
    </row>
    <row r="40" spans="1:17" ht="12.75" x14ac:dyDescent="0.35">
      <c r="A40" s="61" t="s">
        <v>121</v>
      </c>
      <c r="B40" s="61" t="s">
        <v>122</v>
      </c>
      <c r="C40" s="37">
        <f>IF(EUR!C$12=0,0,EUR!C40/EUR!C$12)</f>
        <v>1.9734901597760142</v>
      </c>
      <c r="D40" s="37">
        <f>IF(EUR!D$12=0,0,EUR!D40/EUR!D$12)</f>
        <v>1.9673641268587969</v>
      </c>
      <c r="E40" s="37">
        <f>IF(EUR!E$12=0,0,EUR!E40/EUR!E$12)</f>
        <v>0</v>
      </c>
      <c r="F40" s="37">
        <f>IF(EUR!F$12=0,0,EUR!F40/EUR!F$12)</f>
        <v>0</v>
      </c>
      <c r="G40" s="37">
        <f>IF(EUR!G$12=0,0,EUR!G40/EUR!G$12)</f>
        <v>0</v>
      </c>
      <c r="H40" s="37">
        <f>IF(EUR!H$12=0,0,EUR!H40/EUR!H$12)</f>
        <v>0</v>
      </c>
      <c r="I40" s="37">
        <f>IF(EUR!I$12=0,0,EUR!I40/EUR!I$12)</f>
        <v>0</v>
      </c>
      <c r="J40" s="37">
        <f>IF(EUR!J$12=0,0,EUR!J40/EUR!J$12)</f>
        <v>0</v>
      </c>
      <c r="K40" s="37">
        <f>IF(EUR!K$12=0,0,EUR!K40/EUR!K$12)</f>
        <v>0</v>
      </c>
      <c r="L40" s="37">
        <f>IF(EUR!L$12=0,0,EUR!L40/EUR!L$12)</f>
        <v>0</v>
      </c>
      <c r="M40" s="37">
        <f>IF(EUR!M$12=0,0,EUR!M40/EUR!M$12)</f>
        <v>0</v>
      </c>
      <c r="N40" s="37">
        <f>IF(EUR!N$12=0,0,EUR!N40/EUR!N$12)</f>
        <v>0</v>
      </c>
      <c r="O40" s="37">
        <f>IF(EUR!O$12=0,0,EUR!O40/EUR!O$12)</f>
        <v>0</v>
      </c>
      <c r="P40" s="55">
        <f t="shared" si="2"/>
        <v>1.9673641268587969</v>
      </c>
      <c r="Q40" s="49">
        <f t="shared" si="1"/>
        <v>1.9673641268587969</v>
      </c>
    </row>
    <row r="41" spans="1:17" ht="12.75" x14ac:dyDescent="0.35">
      <c r="A41" s="61" t="s">
        <v>123</v>
      </c>
      <c r="B41" s="61" t="s">
        <v>124</v>
      </c>
      <c r="C41" s="37">
        <f>IF(EUR!C$12=0,0,EUR!C41/EUR!C$12)</f>
        <v>17.467815638173807</v>
      </c>
      <c r="D41" s="37">
        <f>IF(EUR!D$12=0,0,EUR!D41/EUR!D$12)</f>
        <v>17.24319443120919</v>
      </c>
      <c r="E41" s="37">
        <f>IF(EUR!E$12=0,0,EUR!E41/EUR!E$12)</f>
        <v>0</v>
      </c>
      <c r="F41" s="37">
        <f>IF(EUR!F$12=0,0,EUR!F41/EUR!F$12)</f>
        <v>0</v>
      </c>
      <c r="G41" s="37">
        <f>IF(EUR!G$12=0,0,EUR!G41/EUR!G$12)</f>
        <v>0</v>
      </c>
      <c r="H41" s="37">
        <f>IF(EUR!H$12=0,0,EUR!H41/EUR!H$12)</f>
        <v>0</v>
      </c>
      <c r="I41" s="37">
        <f>IF(EUR!I$12=0,0,EUR!I41/EUR!I$12)</f>
        <v>0</v>
      </c>
      <c r="J41" s="37">
        <f>IF(EUR!J$12=0,0,EUR!J41/EUR!J$12)</f>
        <v>0</v>
      </c>
      <c r="K41" s="37">
        <f>IF(EUR!K$12=0,0,EUR!K41/EUR!K$12)</f>
        <v>0</v>
      </c>
      <c r="L41" s="37">
        <f>IF(EUR!L$12=0,0,EUR!L41/EUR!L$12)</f>
        <v>0</v>
      </c>
      <c r="M41" s="37">
        <f>IF(EUR!M$12=0,0,EUR!M41/EUR!M$12)</f>
        <v>0</v>
      </c>
      <c r="N41" s="37">
        <f>IF(EUR!N$12=0,0,EUR!N41/EUR!N$12)</f>
        <v>0</v>
      </c>
      <c r="O41" s="37">
        <f>IF(EUR!O$12=0,0,EUR!O41/EUR!O$12)</f>
        <v>0</v>
      </c>
      <c r="P41" s="55">
        <f t="shared" si="2"/>
        <v>17.24319443120919</v>
      </c>
      <c r="Q41" s="49">
        <f t="shared" si="1"/>
        <v>17.24319443120919</v>
      </c>
    </row>
    <row r="42" spans="1:17" ht="12.75" x14ac:dyDescent="0.35">
      <c r="A42" s="61" t="s">
        <v>125</v>
      </c>
      <c r="B42" s="61" t="s">
        <v>126</v>
      </c>
      <c r="C42" s="37">
        <f>IF(EUR!C$12=0,0,EUR!C42/EUR!C$12)</f>
        <v>2.3112387746119043</v>
      </c>
      <c r="D42" s="37">
        <f>IF(EUR!D$12=0,0,EUR!D42/EUR!D$12)</f>
        <v>2.3239446206624281</v>
      </c>
      <c r="E42" s="37">
        <f>IF(EUR!E$12=0,0,EUR!E42/EUR!E$12)</f>
        <v>0</v>
      </c>
      <c r="F42" s="37">
        <f>IF(EUR!F$12=0,0,EUR!F42/EUR!F$12)</f>
        <v>0</v>
      </c>
      <c r="G42" s="37">
        <f>IF(EUR!G$12=0,0,EUR!G42/EUR!G$12)</f>
        <v>0</v>
      </c>
      <c r="H42" s="37">
        <f>IF(EUR!H$12=0,0,EUR!H42/EUR!H$12)</f>
        <v>0</v>
      </c>
      <c r="I42" s="37">
        <f>IF(EUR!I$12=0,0,EUR!I42/EUR!I$12)</f>
        <v>0</v>
      </c>
      <c r="J42" s="37">
        <f>IF(EUR!J$12=0,0,EUR!J42/EUR!J$12)</f>
        <v>0</v>
      </c>
      <c r="K42" s="37">
        <f>IF(EUR!K$12=0,0,EUR!K42/EUR!K$12)</f>
        <v>0</v>
      </c>
      <c r="L42" s="37">
        <f>IF(EUR!L$12=0,0,EUR!L42/EUR!L$12)</f>
        <v>0</v>
      </c>
      <c r="M42" s="37">
        <f>IF(EUR!M$12=0,0,EUR!M42/EUR!M$12)</f>
        <v>0</v>
      </c>
      <c r="N42" s="37">
        <f>IF(EUR!N$12=0,0,EUR!N42/EUR!N$12)</f>
        <v>0</v>
      </c>
      <c r="O42" s="37">
        <f>IF(EUR!O$12=0,0,EUR!O42/EUR!O$12)</f>
        <v>0</v>
      </c>
      <c r="P42" s="55">
        <f t="shared" si="2"/>
        <v>2.3239446206624281</v>
      </c>
      <c r="Q42" s="49">
        <f t="shared" si="1"/>
        <v>2.3239446206624281</v>
      </c>
    </row>
    <row r="43" spans="1:17" ht="12.75" x14ac:dyDescent="0.35">
      <c r="A43" s="61" t="s">
        <v>128</v>
      </c>
      <c r="B43" s="61" t="s">
        <v>129</v>
      </c>
      <c r="C43" s="37">
        <f>IF(EUR!C$12=0,0,EUR!C43/EUR!C$12)</f>
        <v>15.52628068121486</v>
      </c>
      <c r="D43" s="37">
        <f>IF(EUR!D$12=0,0,EUR!D43/EUR!D$12)</f>
        <v>15.483747861560731</v>
      </c>
      <c r="E43" s="37">
        <f>IF(EUR!E$12=0,0,EUR!E43/EUR!E$12)</f>
        <v>0</v>
      </c>
      <c r="F43" s="37">
        <f>IF(EUR!F$12=0,0,EUR!F43/EUR!F$12)</f>
        <v>0</v>
      </c>
      <c r="G43" s="37">
        <f>IF(EUR!G$12=0,0,EUR!G43/EUR!G$12)</f>
        <v>0</v>
      </c>
      <c r="H43" s="37">
        <f>IF(EUR!H$12=0,0,EUR!H43/EUR!H$12)</f>
        <v>0</v>
      </c>
      <c r="I43" s="37">
        <f>IF(EUR!I$12=0,0,EUR!I43/EUR!I$12)</f>
        <v>0</v>
      </c>
      <c r="J43" s="37">
        <f>IF(EUR!J$12=0,0,EUR!J43/EUR!J$12)</f>
        <v>0</v>
      </c>
      <c r="K43" s="37">
        <f>IF(EUR!K$12=0,0,EUR!K43/EUR!K$12)</f>
        <v>0</v>
      </c>
      <c r="L43" s="37">
        <f>IF(EUR!L$12=0,0,EUR!L43/EUR!L$12)</f>
        <v>0</v>
      </c>
      <c r="M43" s="37">
        <f>IF(EUR!M$12=0,0,EUR!M43/EUR!M$12)</f>
        <v>0</v>
      </c>
      <c r="N43" s="37">
        <f>IF(EUR!N$12=0,0,EUR!N43/EUR!N$12)</f>
        <v>0</v>
      </c>
      <c r="O43" s="37">
        <f>IF(EUR!O$12=0,0,EUR!O43/EUR!O$12)</f>
        <v>0</v>
      </c>
      <c r="P43" s="55">
        <f t="shared" si="2"/>
        <v>15.483747861560731</v>
      </c>
      <c r="Q43" s="49">
        <f t="shared" si="1"/>
        <v>15.483747861560731</v>
      </c>
    </row>
    <row r="44" spans="1:17" ht="12.75" x14ac:dyDescent="0.35">
      <c r="A44" s="61" t="s">
        <v>131</v>
      </c>
      <c r="B44" s="61" t="s">
        <v>132</v>
      </c>
      <c r="C44" s="37">
        <f>IF(EUR!C$12=0,0,EUR!C44/EUR!C$12)</f>
        <v>11.023229009261655</v>
      </c>
      <c r="D44" s="37">
        <f>IF(EUR!D$12=0,0,EUR!D44/EUR!D$12)</f>
        <v>11.214724260451693</v>
      </c>
      <c r="E44" s="37">
        <f>IF(EUR!E$12=0,0,EUR!E44/EUR!E$12)</f>
        <v>0</v>
      </c>
      <c r="F44" s="37">
        <f>IF(EUR!F$12=0,0,EUR!F44/EUR!F$12)</f>
        <v>0</v>
      </c>
      <c r="G44" s="37">
        <f>IF(EUR!G$12=0,0,EUR!G44/EUR!G$12)</f>
        <v>0</v>
      </c>
      <c r="H44" s="37">
        <f>IF(EUR!H$12=0,0,EUR!H44/EUR!H$12)</f>
        <v>0</v>
      </c>
      <c r="I44" s="37">
        <f>IF(EUR!I$12=0,0,EUR!I44/EUR!I$12)</f>
        <v>0</v>
      </c>
      <c r="J44" s="37">
        <f>IF(EUR!J$12=0,0,EUR!J44/EUR!J$12)</f>
        <v>0</v>
      </c>
      <c r="K44" s="37">
        <f>IF(EUR!K$12=0,0,EUR!K44/EUR!K$12)</f>
        <v>0</v>
      </c>
      <c r="L44" s="37">
        <f>IF(EUR!L$12=0,0,EUR!L44/EUR!L$12)</f>
        <v>0</v>
      </c>
      <c r="M44" s="37">
        <f>IF(EUR!M$12=0,0,EUR!M44/EUR!M$12)</f>
        <v>0</v>
      </c>
      <c r="N44" s="37">
        <f>IF(EUR!N$12=0,0,EUR!N44/EUR!N$12)</f>
        <v>0</v>
      </c>
      <c r="O44" s="37">
        <f>IF(EUR!O$12=0,0,EUR!O44/EUR!O$12)</f>
        <v>0</v>
      </c>
      <c r="P44" s="55">
        <f t="shared" si="2"/>
        <v>11.214724260451693</v>
      </c>
      <c r="Q44" s="49">
        <f t="shared" si="1"/>
        <v>11.214724260451693</v>
      </c>
    </row>
    <row r="45" spans="1:17" ht="12.75" x14ac:dyDescent="0.35">
      <c r="A45" s="61" t="s">
        <v>134</v>
      </c>
      <c r="B45" s="61" t="s">
        <v>135</v>
      </c>
      <c r="C45" s="37">
        <f>IF(EUR!C$12=0,0,EUR!C45/EUR!C$12)</f>
        <v>2.2561044783569524</v>
      </c>
      <c r="D45" s="37">
        <f>IF(EUR!D$12=0,0,EUR!D45/EUR!D$12)</f>
        <v>2.2576927091132681</v>
      </c>
      <c r="E45" s="37">
        <f>IF(EUR!E$12=0,0,EUR!E45/EUR!E$12)</f>
        <v>0</v>
      </c>
      <c r="F45" s="37">
        <f>IF(EUR!F$12=0,0,EUR!F45/EUR!F$12)</f>
        <v>0</v>
      </c>
      <c r="G45" s="37">
        <f>IF(EUR!G$12=0,0,EUR!G45/EUR!G$12)</f>
        <v>0</v>
      </c>
      <c r="H45" s="37">
        <f>IF(EUR!H$12=0,0,EUR!H45/EUR!H$12)</f>
        <v>0</v>
      </c>
      <c r="I45" s="37">
        <f>IF(EUR!I$12=0,0,EUR!I45/EUR!I$12)</f>
        <v>0</v>
      </c>
      <c r="J45" s="37">
        <f>IF(EUR!J$12=0,0,EUR!J45/EUR!J$12)</f>
        <v>0</v>
      </c>
      <c r="K45" s="37">
        <f>IF(EUR!K$12=0,0,EUR!K45/EUR!K$12)</f>
        <v>0</v>
      </c>
      <c r="L45" s="37">
        <f>IF(EUR!L$12=0,0,EUR!L45/EUR!L$12)</f>
        <v>0</v>
      </c>
      <c r="M45" s="37">
        <f>IF(EUR!M$12=0,0,EUR!M45/EUR!M$12)</f>
        <v>0</v>
      </c>
      <c r="N45" s="37">
        <f>IF(EUR!N$12=0,0,EUR!N45/EUR!N$12)</f>
        <v>0</v>
      </c>
      <c r="O45" s="37">
        <f>IF(EUR!O$12=0,0,EUR!O45/EUR!O$12)</f>
        <v>0</v>
      </c>
      <c r="P45" s="55">
        <f t="shared" si="2"/>
        <v>2.2576927091132681</v>
      </c>
      <c r="Q45" s="49">
        <f t="shared" si="1"/>
        <v>2.2576927091132681</v>
      </c>
    </row>
    <row r="46" spans="1:17" ht="12.75" x14ac:dyDescent="0.35">
      <c r="A46" s="61" t="s">
        <v>136</v>
      </c>
      <c r="B46" s="61" t="s">
        <v>137</v>
      </c>
      <c r="C46" s="37">
        <f>IF(EUR!C$12=0,0,EUR!C46/EUR!C$12)</f>
        <v>643.81429498436728</v>
      </c>
      <c r="D46" s="37">
        <f>IF(EUR!D$12=0,0,EUR!D46/EUR!D$12)</f>
        <v>648.48823121009571</v>
      </c>
      <c r="E46" s="37">
        <f>IF(EUR!E$12=0,0,EUR!E46/EUR!E$12)</f>
        <v>0</v>
      </c>
      <c r="F46" s="37">
        <f>IF(EUR!F$12=0,0,EUR!F46/EUR!F$12)</f>
        <v>0</v>
      </c>
      <c r="G46" s="37">
        <f>IF(EUR!G$12=0,0,EUR!G46/EUR!G$12)</f>
        <v>0</v>
      </c>
      <c r="H46" s="37">
        <f>IF(EUR!H$12=0,0,EUR!H46/EUR!H$12)</f>
        <v>0</v>
      </c>
      <c r="I46" s="37">
        <f>IF(EUR!I$12=0,0,EUR!I46/EUR!I$12)</f>
        <v>0</v>
      </c>
      <c r="J46" s="37">
        <f>IF(EUR!J$12=0,0,EUR!J46/EUR!J$12)</f>
        <v>0</v>
      </c>
      <c r="K46" s="37">
        <f>IF(EUR!K$12=0,0,EUR!K46/EUR!K$12)</f>
        <v>0</v>
      </c>
      <c r="L46" s="37">
        <f>IF(EUR!L$12=0,0,EUR!L46/EUR!L$12)</f>
        <v>0</v>
      </c>
      <c r="M46" s="37">
        <f>IF(EUR!M$12=0,0,EUR!M46/EUR!M$12)</f>
        <v>0</v>
      </c>
      <c r="N46" s="37">
        <f>IF(EUR!N$12=0,0,EUR!N46/EUR!N$12)</f>
        <v>0</v>
      </c>
      <c r="O46" s="37">
        <f>IF(EUR!O$12=0,0,EUR!O46/EUR!O$12)</f>
        <v>0</v>
      </c>
      <c r="P46" s="55">
        <f t="shared" si="2"/>
        <v>648.48823121009571</v>
      </c>
      <c r="Q46" s="49">
        <f t="shared" si="1"/>
        <v>648.48823121009571</v>
      </c>
    </row>
    <row r="47" spans="1:17" ht="12.75" x14ac:dyDescent="0.35">
      <c r="A47" s="61" t="s">
        <v>138</v>
      </c>
      <c r="B47" s="61" t="s">
        <v>139</v>
      </c>
      <c r="C47" s="37">
        <f>IF(EUR!C$12=0,0,EUR!C47/EUR!C$12)</f>
        <v>162.75235398487098</v>
      </c>
      <c r="D47" s="37">
        <f>IF(EUR!D$12=0,0,EUR!D47/EUR!D$12)</f>
        <v>163.34514523235816</v>
      </c>
      <c r="E47" s="37">
        <f>IF(EUR!E$12=0,0,EUR!E47/EUR!E$12)</f>
        <v>0</v>
      </c>
      <c r="F47" s="37">
        <f>IF(EUR!F$12=0,0,EUR!F47/EUR!F$12)</f>
        <v>0</v>
      </c>
      <c r="G47" s="37">
        <f>IF(EUR!G$12=0,0,EUR!G47/EUR!G$12)</f>
        <v>0</v>
      </c>
      <c r="H47" s="37">
        <f>IF(EUR!H$12=0,0,EUR!H47/EUR!H$12)</f>
        <v>0</v>
      </c>
      <c r="I47" s="37">
        <f>IF(EUR!I$12=0,0,EUR!I47/EUR!I$12)</f>
        <v>0</v>
      </c>
      <c r="J47" s="37">
        <f>IF(EUR!J$12=0,0,EUR!J47/EUR!J$12)</f>
        <v>0</v>
      </c>
      <c r="K47" s="37">
        <f>IF(EUR!K$12=0,0,EUR!K47/EUR!K$12)</f>
        <v>0</v>
      </c>
      <c r="L47" s="37">
        <f>IF(EUR!L$12=0,0,EUR!L47/EUR!L$12)</f>
        <v>0</v>
      </c>
      <c r="M47" s="37">
        <f>IF(EUR!M$12=0,0,EUR!M47/EUR!M$12)</f>
        <v>0</v>
      </c>
      <c r="N47" s="37">
        <f>IF(EUR!N$12=0,0,EUR!N47/EUR!N$12)</f>
        <v>0</v>
      </c>
      <c r="O47" s="37">
        <f>IF(EUR!O$12=0,0,EUR!O47/EUR!O$12)</f>
        <v>0</v>
      </c>
      <c r="P47" s="55">
        <f t="shared" si="2"/>
        <v>163.34514523235816</v>
      </c>
      <c r="Q47" s="49">
        <f t="shared" si="1"/>
        <v>163.34514523235816</v>
      </c>
    </row>
    <row r="48" spans="1:17" ht="12.75" x14ac:dyDescent="0.35">
      <c r="A48" s="61" t="s">
        <v>140</v>
      </c>
      <c r="B48" s="61" t="s">
        <v>141</v>
      </c>
      <c r="C48" s="37">
        <f>IF(EUR!C$12=0,0,EUR!C48/EUR!C$12)</f>
        <v>12015.353199831194</v>
      </c>
      <c r="D48" s="37">
        <f>IF(EUR!D$12=0,0,EUR!D48/EUR!D$12)</f>
        <v>12214.968847988164</v>
      </c>
      <c r="E48" s="37">
        <f>IF(EUR!E$12=0,0,EUR!E48/EUR!E$12)</f>
        <v>0</v>
      </c>
      <c r="F48" s="37">
        <f>IF(EUR!F$12=0,0,EUR!F48/EUR!F$12)</f>
        <v>0</v>
      </c>
      <c r="G48" s="37">
        <f>IF(EUR!G$12=0,0,EUR!G48/EUR!G$12)</f>
        <v>0</v>
      </c>
      <c r="H48" s="37">
        <f>IF(EUR!H$12=0,0,EUR!H48/EUR!H$12)</f>
        <v>0</v>
      </c>
      <c r="I48" s="37">
        <f>IF(EUR!I$12=0,0,EUR!I48/EUR!I$12)</f>
        <v>0</v>
      </c>
      <c r="J48" s="37">
        <f>IF(EUR!J$12=0,0,EUR!J48/EUR!J$12)</f>
        <v>0</v>
      </c>
      <c r="K48" s="37">
        <f>IF(EUR!K$12=0,0,EUR!K48/EUR!K$12)</f>
        <v>0</v>
      </c>
      <c r="L48" s="37">
        <f>IF(EUR!L$12=0,0,EUR!L48/EUR!L$12)</f>
        <v>0</v>
      </c>
      <c r="M48" s="37">
        <f>IF(EUR!M$12=0,0,EUR!M48/EUR!M$12)</f>
        <v>0</v>
      </c>
      <c r="N48" s="37">
        <f>IF(EUR!N$12=0,0,EUR!N48/EUR!N$12)</f>
        <v>0</v>
      </c>
      <c r="O48" s="37">
        <f>IF(EUR!O$12=0,0,EUR!O48/EUR!O$12)</f>
        <v>0</v>
      </c>
      <c r="P48" s="55">
        <f t="shared" si="2"/>
        <v>12214.968847988164</v>
      </c>
      <c r="Q48" s="49">
        <f t="shared" si="1"/>
        <v>12214.968847988164</v>
      </c>
    </row>
  </sheetData>
  <phoneticPr fontId="0" type="noConversion"/>
  <printOptions horizontalCentered="1" verticalCentered="1" gridLinesSet="0"/>
  <pageMargins left="0.21" right="0" top="0" bottom="0" header="0" footer="0"/>
  <pageSetup paperSize="9" scale="83" orientation="landscape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syncVertical="1" syncRef="A1" transitionEvaluation="1" codeName="Sheet7">
    <pageSetUpPr fitToPage="1"/>
  </sheetPr>
  <dimension ref="A1:AE144"/>
  <sheetViews>
    <sheetView showGridLines="0" showZeros="0" workbookViewId="0">
      <selection activeCell="C8" sqref="C8"/>
    </sheetView>
  </sheetViews>
  <sheetFormatPr defaultColWidth="8.73046875" defaultRowHeight="11.65" x14ac:dyDescent="0.25"/>
  <cols>
    <col min="1" max="1" width="24" style="5" customWidth="1"/>
    <col min="2" max="2" width="5.265625" style="5" customWidth="1"/>
    <col min="3" max="3" width="12.265625" style="5" customWidth="1"/>
    <col min="4" max="4" width="12.73046875" style="5" customWidth="1"/>
    <col min="5" max="5" width="11.53125" style="5" customWidth="1"/>
    <col min="6" max="14" width="11.46484375" style="5" bestFit="1" customWidth="1"/>
    <col min="15" max="15" width="9.19921875" style="5" customWidth="1"/>
    <col min="16" max="16" width="11.53125" style="5" customWidth="1"/>
    <col min="17" max="17" width="11.265625" style="5" customWidth="1"/>
    <col min="18" max="18" width="9.2656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20">
        <f>MONTHS</f>
        <v>1</v>
      </c>
      <c r="S1" s="121"/>
      <c r="T1" s="121"/>
      <c r="U1" s="121"/>
      <c r="V1" s="121"/>
      <c r="W1" s="121"/>
      <c r="X1" s="121"/>
    </row>
    <row r="2" spans="1:31" ht="13.15" x14ac:dyDescent="0.4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20"/>
      <c r="S2" s="120"/>
      <c r="T2" s="120"/>
      <c r="U2" s="120"/>
      <c r="V2" s="120"/>
      <c r="W2" s="120"/>
      <c r="X2" s="120"/>
      <c r="Y2" s="4"/>
      <c r="Z2" s="4"/>
      <c r="AA2" s="4"/>
      <c r="AB2" s="4"/>
      <c r="AC2" s="4"/>
      <c r="AD2" s="4"/>
      <c r="AE2" s="4"/>
    </row>
    <row r="3" spans="1:31" ht="12.75" x14ac:dyDescent="0.35">
      <c r="A3" s="122" t="s">
        <v>0</v>
      </c>
      <c r="B3" s="1"/>
      <c r="C3" s="2"/>
      <c r="D3" s="10"/>
      <c r="E3" s="35" t="s">
        <v>31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20"/>
      <c r="S3" s="120"/>
      <c r="T3" s="120"/>
      <c r="U3" s="120"/>
      <c r="V3" s="120"/>
      <c r="W3" s="120"/>
      <c r="X3" s="120"/>
      <c r="Y3" s="4"/>
      <c r="Z3" s="4"/>
      <c r="AA3" s="4"/>
      <c r="AB3" s="4"/>
      <c r="AC3" s="4"/>
      <c r="AD3" s="4"/>
      <c r="AE3" s="4"/>
    </row>
    <row r="4" spans="1:31" ht="12.75" x14ac:dyDescent="0.35">
      <c r="A4" s="15"/>
      <c r="B4" s="12"/>
      <c r="C4" s="12"/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20"/>
      <c r="S4" s="120"/>
      <c r="T4" s="120"/>
      <c r="U4" s="120"/>
      <c r="V4" s="120"/>
      <c r="W4" s="120"/>
      <c r="X4" s="120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"/>
      <c r="R5" s="120"/>
      <c r="S5" s="120"/>
      <c r="T5" s="120"/>
      <c r="U5" s="120"/>
      <c r="V5" s="120"/>
      <c r="W5" s="120"/>
      <c r="X5" s="120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60">
        <f>EUR!P6</f>
        <v>2024</v>
      </c>
      <c r="Q6" s="60">
        <f>EUR!Q6</f>
        <v>2024</v>
      </c>
      <c r="R6" s="120"/>
      <c r="S6" s="120"/>
      <c r="T6" s="120"/>
      <c r="U6" s="120"/>
      <c r="V6" s="120"/>
      <c r="W6" s="120"/>
      <c r="X6" s="120"/>
      <c r="Y6" s="4"/>
      <c r="Z6" s="4"/>
      <c r="AA6" s="4"/>
      <c r="AB6" s="4"/>
      <c r="AC6" s="4"/>
      <c r="AD6" s="4"/>
      <c r="AE6" s="4"/>
    </row>
    <row r="7" spans="1:31" ht="12.75" x14ac:dyDescent="0.35">
      <c r="A7" s="15"/>
      <c r="B7" s="12"/>
      <c r="C7" s="17">
        <f>NLG!C7</f>
        <v>2023</v>
      </c>
      <c r="D7" s="17">
        <f>NLG!D7</f>
        <v>2024</v>
      </c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120"/>
      <c r="S7" s="120"/>
      <c r="T7" s="120"/>
      <c r="U7" s="120"/>
      <c r="V7" s="120"/>
      <c r="W7" s="120"/>
      <c r="X7" s="120"/>
      <c r="Y7" s="4"/>
      <c r="Z7" s="4"/>
      <c r="AA7" s="4"/>
      <c r="AB7" s="4"/>
      <c r="AC7" s="4"/>
      <c r="AD7" s="4"/>
      <c r="AE7" s="4"/>
    </row>
    <row r="8" spans="1:31" ht="12.75" x14ac:dyDescent="0.35">
      <c r="A8" s="123" t="s">
        <v>4</v>
      </c>
      <c r="B8" s="22"/>
      <c r="C8" s="24" t="s">
        <v>64</v>
      </c>
      <c r="D8" s="23" t="s">
        <v>5</v>
      </c>
      <c r="E8" s="24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120"/>
      <c r="S8" s="120"/>
      <c r="T8" s="120"/>
      <c r="U8" s="120"/>
      <c r="V8" s="120"/>
      <c r="W8" s="120"/>
      <c r="X8" s="120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64" t="s">
        <v>9</v>
      </c>
      <c r="C9" s="37">
        <f>IF(EUR!C$20=0,0,EUR!C9/EUR!C$20)</f>
        <v>0.60452182323781889</v>
      </c>
      <c r="D9" s="37">
        <f>IF(EUR!D$20=0,0,EUR!D9/EUR!D$20)</f>
        <v>0.6155361319709467</v>
      </c>
      <c r="E9" s="37">
        <f>IF(EUR!E$20=0,0,EUR!E9/EUR!E$20)</f>
        <v>0</v>
      </c>
      <c r="F9" s="37">
        <f>IF(EUR!F$20=0,0,EUR!F9/EUR!F$20)</f>
        <v>0</v>
      </c>
      <c r="G9" s="37">
        <f>IF(EUR!G$20=0,0,EUR!G9/EUR!G$20)</f>
        <v>0</v>
      </c>
      <c r="H9" s="37">
        <f>IF(EUR!H$20=0,0,EUR!H9/EUR!H$20)</f>
        <v>0</v>
      </c>
      <c r="I9" s="37">
        <f>IF(EUR!I$20=0,0,EUR!I9/EUR!I$20)</f>
        <v>0</v>
      </c>
      <c r="J9" s="37">
        <f>IF(EUR!J$20=0,0,EUR!J9/EUR!J$20)</f>
        <v>0</v>
      </c>
      <c r="K9" s="37">
        <f>IF(EUR!K$20=0,0,EUR!K9/EUR!K$20)</f>
        <v>0</v>
      </c>
      <c r="L9" s="37">
        <f>IF(EUR!L$20=0,0,EUR!L9/EUR!L$20)</f>
        <v>0</v>
      </c>
      <c r="M9" s="37">
        <f>IF(EUR!M$20=0,0,EUR!M9/EUR!M$20)</f>
        <v>0</v>
      </c>
      <c r="N9" s="37">
        <f>IF(EUR!N$20=0,0,EUR!N9/EUR!N$20)</f>
        <v>0</v>
      </c>
      <c r="O9" s="37">
        <f>IF(EUR!O$20=0,0,EUR!O9/EUR!O$20)</f>
        <v>0</v>
      </c>
      <c r="P9" s="50">
        <f t="shared" ref="P9:P28" si="0">SUM(D9:O9)/$R$1</f>
        <v>0.6155361319709467</v>
      </c>
      <c r="Q9" s="49">
        <f>D9</f>
        <v>0.6155361319709467</v>
      </c>
      <c r="R9" s="120"/>
      <c r="S9" s="120"/>
      <c r="T9" s="120"/>
      <c r="U9" s="120"/>
      <c r="V9" s="120"/>
      <c r="W9" s="120"/>
      <c r="X9" s="120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64" t="s">
        <v>11</v>
      </c>
      <c r="C10" s="37">
        <f>IF(EUR!C$20=0,0,EUR!C10/EUR!C$20)</f>
        <v>0.5221134082940394</v>
      </c>
      <c r="D10" s="37">
        <f>IF(EUR!D$20=0,0,EUR!D10/EUR!D$20)</f>
        <v>0.53588575649390624</v>
      </c>
      <c r="E10" s="37">
        <f>IF(EUR!E$20=0,0,EUR!E10/EUR!E$20)</f>
        <v>0</v>
      </c>
      <c r="F10" s="37">
        <f>IF(EUR!F$20=0,0,EUR!F10/EUR!F$20)</f>
        <v>0</v>
      </c>
      <c r="G10" s="37">
        <f>IF(EUR!G$20=0,0,EUR!G10/EUR!G$20)</f>
        <v>0</v>
      </c>
      <c r="H10" s="37">
        <f>IF(EUR!H$20=0,0,EUR!H10/EUR!H$20)</f>
        <v>0</v>
      </c>
      <c r="I10" s="37">
        <f>IF(EUR!I$20=0,0,EUR!I10/EUR!I$20)</f>
        <v>0</v>
      </c>
      <c r="J10" s="37">
        <f>IF(EUR!J$20=0,0,EUR!J10/EUR!J$20)</f>
        <v>0</v>
      </c>
      <c r="K10" s="37">
        <f>IF(EUR!K$20=0,0,EUR!K10/EUR!K$20)</f>
        <v>0</v>
      </c>
      <c r="L10" s="37">
        <f>IF(EUR!L$20=0,0,EUR!L10/EUR!L$20)</f>
        <v>0</v>
      </c>
      <c r="M10" s="37">
        <f>IF(EUR!M$20=0,0,EUR!M10/EUR!M$20)</f>
        <v>0</v>
      </c>
      <c r="N10" s="37">
        <f>IF(EUR!N$20=0,0,EUR!N10/EUR!N$20)</f>
        <v>0</v>
      </c>
      <c r="O10" s="37">
        <f>IF(EUR!O$20=0,0,EUR!O10/EUR!O$20)</f>
        <v>0</v>
      </c>
      <c r="P10" s="50">
        <f t="shared" si="0"/>
        <v>0.53588575649390624</v>
      </c>
      <c r="Q10" s="49">
        <f t="shared" ref="Q10:Q34" si="1">D10</f>
        <v>0.53588575649390624</v>
      </c>
      <c r="R10" s="120"/>
      <c r="S10" s="120"/>
      <c r="T10" s="120"/>
      <c r="U10" s="120"/>
      <c r="V10" s="120"/>
      <c r="W10" s="120"/>
      <c r="X10" s="120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64" t="s">
        <v>13</v>
      </c>
      <c r="C11" s="37">
        <f>IF(EUR!C$20=0,0,EUR!C11/EUR!C$20)</f>
        <v>0.66080280498125987</v>
      </c>
      <c r="D11" s="37">
        <f>IF(EUR!D$20=0,0,EUR!D11/EUR!D$20)</f>
        <v>0.68410685707251007</v>
      </c>
      <c r="E11" s="37">
        <f>IF(EUR!E$20=0,0,EUR!E11/EUR!E$20)</f>
        <v>0</v>
      </c>
      <c r="F11" s="37">
        <f>IF(EUR!F$20=0,0,EUR!F11/EUR!F$20)</f>
        <v>0</v>
      </c>
      <c r="G11" s="37">
        <f>IF(EUR!G$20=0,0,EUR!G11/EUR!G$20)</f>
        <v>0</v>
      </c>
      <c r="H11" s="37">
        <f>IF(EUR!H$20=0,0,EUR!H11/EUR!H$20)</f>
        <v>0</v>
      </c>
      <c r="I11" s="37">
        <f>IF(EUR!I$20=0,0,EUR!I11/EUR!I$20)</f>
        <v>0</v>
      </c>
      <c r="J11" s="37">
        <f>IF(EUR!J$20=0,0,EUR!J11/EUR!J$20)</f>
        <v>0</v>
      </c>
      <c r="K11" s="37">
        <f>IF(EUR!K$20=0,0,EUR!K11/EUR!K$20)</f>
        <v>0</v>
      </c>
      <c r="L11" s="37">
        <f>IF(EUR!L$20=0,0,EUR!L11/EUR!L$20)</f>
        <v>0</v>
      </c>
      <c r="M11" s="37">
        <f>IF(EUR!M$20=0,0,EUR!M11/EUR!M$20)</f>
        <v>0</v>
      </c>
      <c r="N11" s="37">
        <f>IF(EUR!N$20=0,0,EUR!N11/EUR!N$20)</f>
        <v>0</v>
      </c>
      <c r="O11" s="37">
        <f>IF(EUR!O$20=0,0,EUR!O11/EUR!O$20)</f>
        <v>0</v>
      </c>
      <c r="P11" s="50">
        <f t="shared" si="0"/>
        <v>0.68410685707251007</v>
      </c>
      <c r="Q11" s="49">
        <f t="shared" si="1"/>
        <v>0.68410685707251007</v>
      </c>
      <c r="R11" s="27"/>
      <c r="S11" s="120"/>
      <c r="T11" s="120"/>
      <c r="U11" s="120"/>
      <c r="V11" s="120"/>
      <c r="W11" s="120"/>
      <c r="X11" s="120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64" t="s">
        <v>15</v>
      </c>
      <c r="C12" s="49">
        <f>IF(EUR!C$20=0,0,EUR!C12/EUR!C$20)</f>
        <v>1.3321907870874139</v>
      </c>
      <c r="D12" s="49">
        <f>IF(EUR!D$20=0,0,EUR!D12/EUR!D$20)</f>
        <v>1.356463129385695</v>
      </c>
      <c r="E12" s="49">
        <f>IF(EUR!E$20=0,0,EUR!E12/EUR!E$20)</f>
        <v>0</v>
      </c>
      <c r="F12" s="49">
        <f>IF(EUR!F$20=0,0,EUR!F12/EUR!F$20)</f>
        <v>0</v>
      </c>
      <c r="G12" s="49">
        <f>IF(EUR!G$20=0,0,EUR!G12/EUR!G$20)</f>
        <v>0</v>
      </c>
      <c r="H12" s="49">
        <f>IF(EUR!H$20=0,0,EUR!H12/EUR!H$20)</f>
        <v>0</v>
      </c>
      <c r="I12" s="49">
        <f>IF(EUR!I$20=0,0,EUR!I12/EUR!I$20)</f>
        <v>0</v>
      </c>
      <c r="J12" s="49">
        <f>IF(EUR!J$20=0,0,EUR!J12/EUR!J$20)</f>
        <v>0</v>
      </c>
      <c r="K12" s="49">
        <f>IF(EUR!K$20=0,0,EUR!K12/EUR!K$20)</f>
        <v>0</v>
      </c>
      <c r="L12" s="49">
        <f>IF(EUR!L$20=0,0,EUR!L12/EUR!L$20)</f>
        <v>0</v>
      </c>
      <c r="M12" s="49">
        <f>IF(EUR!M$20=0,0,EUR!M12/EUR!M$20)</f>
        <v>0</v>
      </c>
      <c r="N12" s="49">
        <f>IF(EUR!N$20=0,0,EUR!N12/EUR!N$20)</f>
        <v>0</v>
      </c>
      <c r="O12" s="49">
        <f>IF(EUR!O$20=0,0,EUR!O12/EUR!O$20)</f>
        <v>0</v>
      </c>
      <c r="P12" s="50">
        <f>SUM(D12:O12)/$R$1</f>
        <v>1.356463129385695</v>
      </c>
      <c r="Q12" s="49">
        <f t="shared" si="1"/>
        <v>1.356463129385695</v>
      </c>
      <c r="R12" s="27"/>
      <c r="S12" s="120"/>
      <c r="T12" s="120"/>
      <c r="U12" s="120"/>
      <c r="V12" s="120"/>
      <c r="W12" s="120"/>
      <c r="X12" s="120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64" t="s">
        <v>17</v>
      </c>
      <c r="C13" s="49">
        <f>IF(EUR!C$20=0,0,EUR!C13/EUR!C$20)</f>
        <v>1.1823419175432233</v>
      </c>
      <c r="D13" s="49">
        <f>IF(EUR!D$20=0,0,EUR!D13/EUR!D$20)</f>
        <v>1.2038840329927367</v>
      </c>
      <c r="E13" s="49">
        <f>IF(EUR!E$20=0,0,EUR!E13/EUR!E$20)</f>
        <v>0</v>
      </c>
      <c r="F13" s="49">
        <f>IF(EUR!F$20=0,0,EUR!F13/EUR!F$20)</f>
        <v>0</v>
      </c>
      <c r="G13" s="49">
        <f>IF(EUR!G$20=0,0,EUR!G13/EUR!G$20)</f>
        <v>0</v>
      </c>
      <c r="H13" s="49">
        <f>IF(EUR!H$20=0,0,EUR!H13/EUR!H$20)</f>
        <v>0</v>
      </c>
      <c r="I13" s="49">
        <f>IF(EUR!I$20=0,0,EUR!I13/EUR!I$20)</f>
        <v>0</v>
      </c>
      <c r="J13" s="49">
        <f>IF(EUR!J$20=0,0,EUR!J13/EUR!J$20)</f>
        <v>0</v>
      </c>
      <c r="K13" s="49">
        <f>IF(EUR!K$20=0,0,EUR!K13/EUR!K$20)</f>
        <v>0</v>
      </c>
      <c r="L13" s="49">
        <f>IF(EUR!L$20=0,0,EUR!L13/EUR!L$20)</f>
        <v>0</v>
      </c>
      <c r="M13" s="49">
        <f>IF(EUR!M$20=0,0,EUR!M13/EUR!M$20)</f>
        <v>0</v>
      </c>
      <c r="N13" s="49">
        <f>IF(EUR!N$20=0,0,EUR!N13/EUR!N$20)</f>
        <v>0</v>
      </c>
      <c r="O13" s="49">
        <f>IF(EUR!O$20=0,0,EUR!O13/EUR!O$20)</f>
        <v>0</v>
      </c>
      <c r="P13" s="50">
        <f t="shared" si="0"/>
        <v>1.2038840329927367</v>
      </c>
      <c r="Q13" s="49">
        <f t="shared" si="1"/>
        <v>1.2038840329927367</v>
      </c>
      <c r="R13" s="28"/>
      <c r="S13" s="120"/>
      <c r="T13" s="120"/>
      <c r="U13" s="120"/>
      <c r="V13" s="120"/>
      <c r="W13" s="120"/>
      <c r="X13" s="120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64" t="s">
        <v>19</v>
      </c>
      <c r="C14" s="49">
        <f>IF(EUR!C$20=0,0,EUR!C14/EUR!C$20)</f>
        <v>3.9654032160560999</v>
      </c>
      <c r="D14" s="49">
        <f>IF(EUR!D$20=0,0,EUR!D14/EUR!D$20)</f>
        <v>4.0376523451926625</v>
      </c>
      <c r="E14" s="49">
        <f>IF(EUR!E$20=0,0,EUR!E14/EUR!E$20)</f>
        <v>0</v>
      </c>
      <c r="F14" s="49">
        <f>IF(EUR!F$20=0,0,EUR!F14/EUR!F$20)</f>
        <v>0</v>
      </c>
      <c r="G14" s="49">
        <f>IF(EUR!G$20=0,0,EUR!G14/EUR!G$20)</f>
        <v>0</v>
      </c>
      <c r="H14" s="49">
        <f>IF(EUR!H$20=0,0,EUR!H14/EUR!H$20)</f>
        <v>0</v>
      </c>
      <c r="I14" s="49">
        <f>IF(EUR!I$20=0,0,EUR!I14/EUR!I$20)</f>
        <v>0</v>
      </c>
      <c r="J14" s="49">
        <f>IF(EUR!J$20=0,0,EUR!J14/EUR!J$20)</f>
        <v>0</v>
      </c>
      <c r="K14" s="49">
        <f>IF(EUR!K$20=0,0,EUR!K14/EUR!K$20)</f>
        <v>0</v>
      </c>
      <c r="L14" s="49">
        <f>IF(EUR!L$20=0,0,EUR!L14/EUR!L$20)</f>
        <v>0</v>
      </c>
      <c r="M14" s="49">
        <f>IF(EUR!M$20=0,0,EUR!M14/EUR!M$20)</f>
        <v>0</v>
      </c>
      <c r="N14" s="49">
        <f>IF(EUR!N$20=0,0,EUR!N14/EUR!N$20)</f>
        <v>0</v>
      </c>
      <c r="O14" s="49">
        <f>IF(EUR!O$20=0,0,EUR!O14/EUR!O$20)</f>
        <v>0</v>
      </c>
      <c r="P14" s="50">
        <f t="shared" si="0"/>
        <v>4.0376523451926625</v>
      </c>
      <c r="Q14" s="49">
        <f t="shared" si="1"/>
        <v>4.0376523451926625</v>
      </c>
      <c r="R14" s="28"/>
      <c r="S14" s="120"/>
      <c r="T14" s="120"/>
      <c r="U14" s="120"/>
      <c r="V14" s="120"/>
      <c r="W14" s="120"/>
      <c r="X14" s="120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64" t="s">
        <v>21</v>
      </c>
      <c r="C15" s="51">
        <f>IF(EUR!C$20=0,0,EUR!C15/EUR!C$20)</f>
        <v>97.442872687704025</v>
      </c>
      <c r="D15" s="51">
        <f>IF(EUR!D$20=0,0,EUR!D15/EUR!D$20)</f>
        <v>96.374492182691114</v>
      </c>
      <c r="E15" s="51">
        <f>IF(EUR!E$20=0,0,EUR!E15/EUR!E$20)</f>
        <v>0</v>
      </c>
      <c r="F15" s="51">
        <f>IF(EUR!F$20=0,0,EUR!F15/EUR!F$20)</f>
        <v>0</v>
      </c>
      <c r="G15" s="51">
        <f>IF(EUR!G$20=0,0,EUR!G15/EUR!G$20)</f>
        <v>0</v>
      </c>
      <c r="H15" s="51">
        <f>IF(EUR!H$20=0,0,EUR!H15/EUR!H$20)</f>
        <v>0</v>
      </c>
      <c r="I15" s="51">
        <f>IF(EUR!I$20=0,0,EUR!I15/EUR!I$20)</f>
        <v>0</v>
      </c>
      <c r="J15" s="51">
        <f>IF(EUR!J$20=0,0,EUR!J15/EUR!J$20)</f>
        <v>0</v>
      </c>
      <c r="K15" s="51">
        <f>IF(EUR!K$20=0,0,EUR!K15/EUR!K$20)</f>
        <v>0</v>
      </c>
      <c r="L15" s="51">
        <f>IF(EUR!L$20=0,0,EUR!L15/EUR!L$20)</f>
        <v>0</v>
      </c>
      <c r="M15" s="51">
        <f>IF(EUR!M$20=0,0,EUR!M15/EUR!M$20)</f>
        <v>0</v>
      </c>
      <c r="N15" s="51">
        <f>IF(EUR!N$20=0,0,EUR!N15/EUR!N$20)</f>
        <v>0</v>
      </c>
      <c r="O15" s="51">
        <f>IF(EUR!O$20=0,0,EUR!O15/EUR!O$20)</f>
        <v>0</v>
      </c>
      <c r="P15" s="54">
        <f t="shared" si="0"/>
        <v>96.374492182691114</v>
      </c>
      <c r="Q15" s="51">
        <f t="shared" si="1"/>
        <v>96.374492182691114</v>
      </c>
      <c r="R15" s="28"/>
      <c r="S15" s="120"/>
      <c r="T15" s="120"/>
      <c r="U15" s="120"/>
      <c r="V15" s="120"/>
      <c r="W15" s="120"/>
      <c r="X15" s="120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64" t="s">
        <v>23</v>
      </c>
      <c r="C16" s="51">
        <f>IF(EUR!C$20=0,0,EUR!C16/EUR!C$20)</f>
        <v>100.58396808124773</v>
      </c>
      <c r="D16" s="51">
        <f>IF(EUR!D$20=0,0,EUR!D16/EUR!D$20)</f>
        <v>102.41659485411793</v>
      </c>
      <c r="E16" s="52">
        <f>IF(EUR!E$20=0,0,EUR!E16/EUR!E$20)</f>
        <v>0</v>
      </c>
      <c r="F16" s="52">
        <f>IF(EUR!F$20=0,0,EUR!F16/EUR!F$20)</f>
        <v>0</v>
      </c>
      <c r="G16" s="52">
        <f>IF(EUR!G$20=0,0,EUR!G16/EUR!G$20)</f>
        <v>0</v>
      </c>
      <c r="H16" s="52">
        <f>IF(EUR!H$20=0,0,EUR!H16/EUR!H$20)</f>
        <v>0</v>
      </c>
      <c r="I16" s="52">
        <f>IF(EUR!I$20=0,0,EUR!I16/EUR!I$20)</f>
        <v>0</v>
      </c>
      <c r="J16" s="52">
        <f>IF(EUR!J$20=0,0,EUR!J16/EUR!J$20)</f>
        <v>0</v>
      </c>
      <c r="K16" s="52">
        <f>IF(EUR!K$20=0,0,EUR!K16/EUR!K$20)</f>
        <v>0</v>
      </c>
      <c r="L16" s="52">
        <f>IF(EUR!L$20=0,0,EUR!L16/EUR!L$20)</f>
        <v>0</v>
      </c>
      <c r="M16" s="52">
        <f>IF(EUR!M$20=0,0,EUR!M16/EUR!M$20)</f>
        <v>0</v>
      </c>
      <c r="N16" s="52">
        <f>IF(EUR!N$20=0,0,EUR!N16/EUR!N$20)</f>
        <v>0</v>
      </c>
      <c r="O16" s="52">
        <f>IF(EUR!O$20=0,0,EUR!O16/EUR!O$20)</f>
        <v>0</v>
      </c>
      <c r="P16" s="54">
        <f t="shared" si="0"/>
        <v>102.41659485411793</v>
      </c>
      <c r="Q16" s="51">
        <f t="shared" si="1"/>
        <v>102.41659485411793</v>
      </c>
      <c r="R16" s="27"/>
      <c r="S16" s="120"/>
      <c r="T16" s="120"/>
      <c r="U16" s="120"/>
      <c r="V16" s="120"/>
      <c r="W16" s="120"/>
      <c r="X16" s="120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64" t="s">
        <v>25</v>
      </c>
      <c r="C17" s="40">
        <f>IF(EUR!C$20=0,0,EUR!C17/EUR!C$20)</f>
        <v>1170.5174706806915</v>
      </c>
      <c r="D17" s="40">
        <f>IF(EUR!D$20=0,0,EUR!D17/EUR!D$20)</f>
        <v>1191.8441462513849</v>
      </c>
      <c r="E17" s="40">
        <f>IF(EUR!E$20=0,0,EUR!E17/EUR!E$20)</f>
        <v>0</v>
      </c>
      <c r="F17" s="40">
        <f>IF(EUR!F$20=0,0,EUR!F17/EUR!F$20)</f>
        <v>0</v>
      </c>
      <c r="G17" s="40">
        <f>IF(EUR!G$20=0,0,EUR!G17/EUR!G$20)</f>
        <v>0</v>
      </c>
      <c r="H17" s="40">
        <f>IF(EUR!H$20=0,0,EUR!H17/EUR!H$20)</f>
        <v>0</v>
      </c>
      <c r="I17" s="40">
        <f>IF(EUR!I$20=0,0,EUR!I17/EUR!I$20)</f>
        <v>0</v>
      </c>
      <c r="J17" s="40">
        <f>IF(EUR!J$20=0,0,EUR!J17/EUR!J$20)</f>
        <v>0</v>
      </c>
      <c r="K17" s="40">
        <f>IF(EUR!K$20=0,0,EUR!K17/EUR!K$20)</f>
        <v>0</v>
      </c>
      <c r="L17" s="40">
        <f>IF(EUR!L$20=0,0,EUR!L17/EUR!L$20)</f>
        <v>0</v>
      </c>
      <c r="M17" s="40">
        <f>IF(EUR!M$20=0,0,EUR!M17/EUR!M$20)</f>
        <v>0</v>
      </c>
      <c r="N17" s="40">
        <f>IF(EUR!N$20=0,0,EUR!N17/EUR!N$20)</f>
        <v>0</v>
      </c>
      <c r="O17" s="40">
        <f>IF(EUR!O$20=0,0,EUR!O17/EUR!O$20)</f>
        <v>0</v>
      </c>
      <c r="P17" s="29">
        <f t="shared" si="0"/>
        <v>1191.8441462513849</v>
      </c>
      <c r="Q17" s="40">
        <f t="shared" si="1"/>
        <v>1191.8441462513849</v>
      </c>
      <c r="R17" s="30"/>
      <c r="S17" s="120"/>
      <c r="T17" s="120"/>
      <c r="U17" s="120"/>
      <c r="V17" s="120"/>
      <c r="W17" s="120"/>
      <c r="X17" s="120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64" t="s">
        <v>27</v>
      </c>
      <c r="C18" s="51">
        <f>IF(EUR!C$20=0,0,EUR!C18/EUR!C$20)</f>
        <v>24.386349897231291</v>
      </c>
      <c r="D18" s="51">
        <f>IF(EUR!D$20=0,0,EUR!D18/EUR!D$20)</f>
        <v>24.830666010094792</v>
      </c>
      <c r="E18" s="51">
        <f>IF(EUR!E$20=0,0,EUR!E18/EUR!E$20)</f>
        <v>0</v>
      </c>
      <c r="F18" s="51">
        <f>IF(EUR!F$20=0,0,EUR!F18/EUR!F$20)</f>
        <v>0</v>
      </c>
      <c r="G18" s="51">
        <f>IF(EUR!G$20=0,0,EUR!G18/EUR!G$20)</f>
        <v>0</v>
      </c>
      <c r="H18" s="51">
        <f>IF(EUR!H$20=0,0,EUR!H18/EUR!H$20)</f>
        <v>0</v>
      </c>
      <c r="I18" s="51">
        <f>IF(EUR!I$20=0,0,EUR!I18/EUR!I$20)</f>
        <v>0</v>
      </c>
      <c r="J18" s="51">
        <f>IF(EUR!J$20=0,0,EUR!J18/EUR!J$20)</f>
        <v>0</v>
      </c>
      <c r="K18" s="51">
        <f>IF(EUR!K$20=0,0,EUR!K18/EUR!K$20)</f>
        <v>0</v>
      </c>
      <c r="L18" s="51">
        <f>IF(EUR!L$20=0,0,EUR!L18/EUR!L$20)</f>
        <v>0</v>
      </c>
      <c r="M18" s="51">
        <f>IF(EUR!M$20=0,0,EUR!M18/EUR!M$20)</f>
        <v>0</v>
      </c>
      <c r="N18" s="51">
        <f>IF(EUR!N$20=0,0,EUR!N18/EUR!N$20)</f>
        <v>0</v>
      </c>
      <c r="O18" s="51">
        <f>IF(EUR!O$20=0,0,EUR!O18/EUR!O$20)</f>
        <v>0</v>
      </c>
      <c r="P18" s="54">
        <f t="shared" si="0"/>
        <v>24.830666010094792</v>
      </c>
      <c r="Q18" s="49">
        <f t="shared" si="1"/>
        <v>24.830666010094792</v>
      </c>
      <c r="R18" s="28"/>
      <c r="S18" s="120"/>
      <c r="T18" s="120"/>
      <c r="U18" s="120"/>
      <c r="V18" s="120"/>
      <c r="W18" s="120"/>
      <c r="X18" s="120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64" t="s">
        <v>29</v>
      </c>
      <c r="C19" s="49">
        <f>IF(EUR!C$20=0,0,EUR!C19/EUR!C$20)</f>
        <v>4.5065892878732923</v>
      </c>
      <c r="D19" s="49">
        <f>IF(EUR!D$20=0,0,EUR!D19/EUR!D$20)</f>
        <v>4.5885140957774224</v>
      </c>
      <c r="E19" s="49">
        <f>IF(EUR!E$20=0,0,EUR!E19/EUR!E$20)</f>
        <v>0</v>
      </c>
      <c r="F19" s="49">
        <f>IF(EUR!F$20=0,0,EUR!F19/EUR!F$20)</f>
        <v>0</v>
      </c>
      <c r="G19" s="49">
        <f>IF(EUR!G$20=0,0,EUR!G19/EUR!G$20)</f>
        <v>0</v>
      </c>
      <c r="H19" s="49">
        <f>IF(EUR!H$20=0,0,EUR!H19/EUR!H$20)</f>
        <v>0</v>
      </c>
      <c r="I19" s="49">
        <f>IF(EUR!I$20=0,0,EUR!I19/EUR!I$20)</f>
        <v>0</v>
      </c>
      <c r="J19" s="49">
        <f>IF(EUR!J$20=0,0,EUR!J19/EUR!J$20)</f>
        <v>0</v>
      </c>
      <c r="K19" s="49">
        <f>IF(EUR!K$20=0,0,EUR!K19/EUR!K$20)</f>
        <v>0</v>
      </c>
      <c r="L19" s="49">
        <f>IF(EUR!L$20=0,0,EUR!L19/EUR!L$20)</f>
        <v>0</v>
      </c>
      <c r="M19" s="49">
        <f>IF(EUR!M$20=0,0,EUR!M19/EUR!M$20)</f>
        <v>0</v>
      </c>
      <c r="N19" s="49">
        <f>IF(EUR!N$20=0,0,EUR!N19/EUR!N$20)</f>
        <v>0</v>
      </c>
      <c r="O19" s="49">
        <f>IF(EUR!O$20=0,0,EUR!O19/EUR!O$20)</f>
        <v>0</v>
      </c>
      <c r="P19" s="50">
        <f t="shared" si="0"/>
        <v>4.5885140957774224</v>
      </c>
      <c r="Q19" s="49">
        <f t="shared" si="1"/>
        <v>4.5885140957774224</v>
      </c>
      <c r="R19" s="27"/>
      <c r="S19" s="120"/>
      <c r="T19" s="120"/>
      <c r="U19" s="120"/>
      <c r="V19" s="120"/>
      <c r="W19" s="120"/>
      <c r="X19" s="120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64" t="s">
        <v>31</v>
      </c>
      <c r="C20" s="49">
        <f>IF(EUR!C$20=0,0,EUR!C20/EUR!C$20)</f>
        <v>1</v>
      </c>
      <c r="D20" s="49">
        <f>IF(EUR!D$20=0,0,EUR!D20/EUR!D$20)</f>
        <v>1</v>
      </c>
      <c r="E20" s="49">
        <f>IF(EUR!E$20=0,0,EUR!E20/EUR!E$20)</f>
        <v>0</v>
      </c>
      <c r="F20" s="49">
        <f>IF(EUR!F$20=0,0,EUR!F20/EUR!F$20)</f>
        <v>0</v>
      </c>
      <c r="G20" s="49">
        <f>IF(EUR!G$20=0,0,EUR!G20/EUR!G$20)</f>
        <v>0</v>
      </c>
      <c r="H20" s="49">
        <f>IF(EUR!H$20=0,0,EUR!H20/EUR!H$20)</f>
        <v>0</v>
      </c>
      <c r="I20" s="49">
        <f>IF(EUR!I$20=0,0,EUR!I20/EUR!I$20)</f>
        <v>0</v>
      </c>
      <c r="J20" s="49">
        <f>IF(EUR!J$20=0,0,EUR!J20/EUR!J$20)</f>
        <v>0</v>
      </c>
      <c r="K20" s="49">
        <f>IF(EUR!K$20=0,0,EUR!K20/EUR!K$20)</f>
        <v>0</v>
      </c>
      <c r="L20" s="49">
        <f>IF(EUR!L$20=0,0,EUR!L20/EUR!L$20)</f>
        <v>0</v>
      </c>
      <c r="M20" s="49">
        <f>IF(EUR!M$20=0,0,EUR!M20/EUR!M$20)</f>
        <v>0</v>
      </c>
      <c r="N20" s="49">
        <f>IF(EUR!N$20=0,0,EUR!N20/EUR!N$20)</f>
        <v>0</v>
      </c>
      <c r="O20" s="49">
        <f>IF(EUR!O$20=0,0,EUR!O20/EUR!O$20)</f>
        <v>0</v>
      </c>
      <c r="P20" s="50">
        <f t="shared" si="0"/>
        <v>1</v>
      </c>
      <c r="Q20" s="49">
        <f t="shared" si="1"/>
        <v>1</v>
      </c>
      <c r="R20" s="28"/>
      <c r="S20" s="120"/>
      <c r="T20" s="120"/>
      <c r="U20" s="120"/>
      <c r="V20" s="120"/>
      <c r="W20" s="120"/>
      <c r="X20" s="120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64" t="s">
        <v>33</v>
      </c>
      <c r="C21" s="37">
        <f>IF(EUR!C$20=0,0,EUR!C21/EUR!C$20)</f>
        <v>0.89892395115463675</v>
      </c>
      <c r="D21" s="37">
        <f>IF(EUR!D$20=0,0,EUR!D21/EUR!D$20)</f>
        <v>0.90471500677089745</v>
      </c>
      <c r="E21" s="37">
        <f>IF(EUR!E$20=0,0,EUR!E21/EUR!E$20)</f>
        <v>0</v>
      </c>
      <c r="F21" s="37">
        <f>IF(EUR!F$20=0,0,EUR!F21/EUR!F$20)</f>
        <v>0</v>
      </c>
      <c r="G21" s="37">
        <f>IF(EUR!G$20=0,0,EUR!G21/EUR!G$20)</f>
        <v>0</v>
      </c>
      <c r="H21" s="37">
        <f>IF(EUR!H$20=0,0,EUR!H21/EUR!H$20)</f>
        <v>0</v>
      </c>
      <c r="I21" s="37">
        <f>IF(EUR!I$20=0,0,EUR!I21/EUR!I$20)</f>
        <v>0</v>
      </c>
      <c r="J21" s="37">
        <f>IF(EUR!J$20=0,0,EUR!J21/EUR!J$20)</f>
        <v>0</v>
      </c>
      <c r="K21" s="37">
        <f>IF(EUR!K$20=0,0,EUR!K21/EUR!K$20)</f>
        <v>0</v>
      </c>
      <c r="L21" s="37">
        <f>IF(EUR!L$20=0,0,EUR!L21/EUR!L$20)</f>
        <v>0</v>
      </c>
      <c r="M21" s="37">
        <f>IF(EUR!M$20=0,0,EUR!M21/EUR!M$20)</f>
        <v>0</v>
      </c>
      <c r="N21" s="37">
        <f>IF(EUR!N$20=0,0,EUR!N21/EUR!N$20)</f>
        <v>0</v>
      </c>
      <c r="O21" s="37">
        <f>IF(EUR!O$20=0,0,EUR!O21/EUR!O$20)</f>
        <v>0</v>
      </c>
      <c r="P21" s="50">
        <f t="shared" si="0"/>
        <v>0.90471500677089745</v>
      </c>
      <c r="Q21" s="49">
        <f t="shared" si="1"/>
        <v>0.90471500677089745</v>
      </c>
      <c r="R21" s="28"/>
      <c r="S21" s="120"/>
      <c r="T21" s="120"/>
      <c r="U21" s="120"/>
      <c r="V21" s="120"/>
      <c r="W21" s="120"/>
      <c r="X21" s="120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64" t="s">
        <v>35</v>
      </c>
      <c r="C22" s="37">
        <f>IF(EUR!C$20=0,0,EUR!C22/EUR!C$20)</f>
        <v>0.57804376738000252</v>
      </c>
      <c r="D22" s="37">
        <f>IF(EUR!D$20=0,0,EUR!D22/EUR!D$20)</f>
        <v>0.57257170995937456</v>
      </c>
      <c r="E22" s="37">
        <f>IF(EUR!E$20=0,0,EUR!E22/EUR!E$20)</f>
        <v>0</v>
      </c>
      <c r="F22" s="37">
        <f>IF(EUR!F$20=0,0,EUR!F22/EUR!F$20)</f>
        <v>0</v>
      </c>
      <c r="G22" s="37">
        <f>IF(EUR!G$20=0,0,EUR!G22/EUR!G$20)</f>
        <v>0</v>
      </c>
      <c r="H22" s="37">
        <f>IF(EUR!H$20=0,0,EUR!H22/EUR!H$20)</f>
        <v>0</v>
      </c>
      <c r="I22" s="37">
        <f>IF(EUR!I$20=0,0,EUR!I22/EUR!I$20)</f>
        <v>0</v>
      </c>
      <c r="J22" s="37">
        <f>IF(EUR!J$20=0,0,EUR!J22/EUR!J$20)</f>
        <v>0</v>
      </c>
      <c r="K22" s="37">
        <f>IF(EUR!K$20=0,0,EUR!K22/EUR!K$20)</f>
        <v>0</v>
      </c>
      <c r="L22" s="37">
        <f>IF(EUR!L$20=0,0,EUR!L22/EUR!L$20)</f>
        <v>0</v>
      </c>
      <c r="M22" s="37">
        <f>IF(EUR!M$20=0,0,EUR!M22/EUR!M$20)</f>
        <v>0</v>
      </c>
      <c r="N22" s="37">
        <f>IF(EUR!N$20=0,0,EUR!N22/EUR!N$20)</f>
        <v>0</v>
      </c>
      <c r="O22" s="37">
        <f>IF(EUR!O$20=0,0,EUR!O22/EUR!O$20)</f>
        <v>0</v>
      </c>
      <c r="P22" s="50">
        <f t="shared" si="0"/>
        <v>0.57257170995937456</v>
      </c>
      <c r="Q22" s="49">
        <f t="shared" si="1"/>
        <v>0.57257170995937456</v>
      </c>
      <c r="R22" s="27"/>
      <c r="S22" s="120"/>
      <c r="T22" s="120"/>
      <c r="U22" s="120"/>
      <c r="V22" s="120"/>
      <c r="W22" s="120"/>
      <c r="X22" s="120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64" t="s">
        <v>37</v>
      </c>
      <c r="C23" s="49">
        <f>IF(EUR!C$20=0,0,EUR!C23/EUR!C$20)</f>
        <v>6.9101680570668602</v>
      </c>
      <c r="D23" s="49">
        <f>IF(EUR!D$20=0,0,EUR!D23/EUR!D$20)</f>
        <v>6.7944109319217034</v>
      </c>
      <c r="E23" s="49">
        <f>IF(EUR!E$20=0,0,EUR!E23/EUR!E$20)</f>
        <v>0</v>
      </c>
      <c r="F23" s="49">
        <f>IF(EUR!F$20=0,0,EUR!F23/EUR!F$20)</f>
        <v>0</v>
      </c>
      <c r="G23" s="49">
        <f>IF(EUR!G$20=0,0,EUR!G23/EUR!G$20)</f>
        <v>0</v>
      </c>
      <c r="H23" s="49">
        <f>IF(EUR!H$20=0,0,EUR!H23/EUR!H$20)</f>
        <v>0</v>
      </c>
      <c r="I23" s="49">
        <f>IF(EUR!I$20=0,0,EUR!I23/EUR!I$20)</f>
        <v>0</v>
      </c>
      <c r="J23" s="49">
        <f>IF(EUR!J$20=0,0,EUR!J23/EUR!J$20)</f>
        <v>0</v>
      </c>
      <c r="K23" s="49">
        <f>IF(EUR!K$20=0,0,EUR!K23/EUR!K$20)</f>
        <v>0</v>
      </c>
      <c r="L23" s="49">
        <f>IF(EUR!L$20=0,0,EUR!L23/EUR!L$20)</f>
        <v>0</v>
      </c>
      <c r="M23" s="49">
        <f>IF(EUR!M$20=0,0,EUR!M23/EUR!M$20)</f>
        <v>0</v>
      </c>
      <c r="N23" s="49">
        <f>IF(EUR!N$20=0,0,EUR!N23/EUR!N$20)</f>
        <v>0</v>
      </c>
      <c r="O23" s="49">
        <f>IF(EUR!O$20=0,0,EUR!O23/EUR!O$20)</f>
        <v>0</v>
      </c>
      <c r="P23" s="50">
        <f t="shared" si="0"/>
        <v>6.7944109319217034</v>
      </c>
      <c r="Q23" s="49">
        <f t="shared" si="1"/>
        <v>6.7944109319217034</v>
      </c>
      <c r="R23" s="27"/>
      <c r="S23" s="120"/>
      <c r="T23" s="120"/>
      <c r="U23" s="120"/>
      <c r="V23" s="120"/>
      <c r="W23" s="120"/>
      <c r="X23" s="120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64" t="s">
        <v>39</v>
      </c>
      <c r="C24" s="49">
        <f>IF(EUR!C$20=0,0,EUR!C24/EUR!C$20)</f>
        <v>7.0849957683472384</v>
      </c>
      <c r="D24" s="49">
        <f>IF(EUR!D$20=0,0,EUR!D24/EUR!D$20)</f>
        <v>6.9324756863227863</v>
      </c>
      <c r="E24" s="49">
        <f>IF(EUR!E$20=0,0,EUR!E24/EUR!E$20)</f>
        <v>0</v>
      </c>
      <c r="F24" s="49">
        <f>IF(EUR!F$20=0,0,EUR!F24/EUR!F$20)</f>
        <v>0</v>
      </c>
      <c r="G24" s="49">
        <f>IF(EUR!G$20=0,0,EUR!G24/EUR!G$20)</f>
        <v>0</v>
      </c>
      <c r="H24" s="49">
        <f>IF(EUR!H$20=0,0,EUR!H24/EUR!H$20)</f>
        <v>0</v>
      </c>
      <c r="I24" s="49">
        <f>IF(EUR!I$20=0,0,EUR!I24/EUR!I$20)</f>
        <v>0</v>
      </c>
      <c r="J24" s="49">
        <f>IF(EUR!J$20=0,0,EUR!J24/EUR!J$20)</f>
        <v>0</v>
      </c>
      <c r="K24" s="49">
        <f>IF(EUR!K$20=0,0,EUR!K24/EUR!K$20)</f>
        <v>0</v>
      </c>
      <c r="L24" s="49">
        <f>IF(EUR!L$20=0,0,EUR!L24/EUR!L$20)</f>
        <v>0</v>
      </c>
      <c r="M24" s="49">
        <f>IF(EUR!M$20=0,0,EUR!M24/EUR!M$20)</f>
        <v>0</v>
      </c>
      <c r="N24" s="49">
        <f>IF(EUR!N$20=0,0,EUR!N24/EUR!N$20)</f>
        <v>0</v>
      </c>
      <c r="O24" s="49">
        <f>IF(EUR!O$20=0,0,EUR!O24/EUR!O$20)</f>
        <v>0</v>
      </c>
      <c r="P24" s="50">
        <f t="shared" si="0"/>
        <v>6.9324756863227863</v>
      </c>
      <c r="Q24" s="49">
        <f t="shared" si="1"/>
        <v>6.9324756863227863</v>
      </c>
      <c r="R24" s="28"/>
      <c r="S24" s="120"/>
      <c r="T24" s="120"/>
      <c r="U24" s="120"/>
      <c r="V24" s="120"/>
      <c r="W24" s="120"/>
      <c r="X24" s="120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64" t="s">
        <v>41</v>
      </c>
      <c r="C25" s="37">
        <f>IF(EUR!C$20=0,0,EUR!C25/EUR!C$20)</f>
        <v>0.47609962519646964</v>
      </c>
      <c r="D25" s="37">
        <f>IF(EUR!D$20=0,0,EUR!D25/EUR!D$20)</f>
        <v>0.48477409823956669</v>
      </c>
      <c r="E25" s="37">
        <f>IF(EUR!E$20=0,0,EUR!E25/EUR!E$20)</f>
        <v>0</v>
      </c>
      <c r="F25" s="37">
        <f>IF(EUR!F$20=0,0,EUR!F25/EUR!F$20)</f>
        <v>0</v>
      </c>
      <c r="G25" s="37">
        <f>IF(EUR!G$20=0,0,EUR!G25/EUR!G$20)</f>
        <v>0</v>
      </c>
      <c r="H25" s="37">
        <f>IF(EUR!H$20=0,0,EUR!H25/EUR!H$20)</f>
        <v>0</v>
      </c>
      <c r="I25" s="37">
        <f>IF(EUR!I$20=0,0,EUR!I25/EUR!I$20)</f>
        <v>0</v>
      </c>
      <c r="J25" s="37">
        <f>IF(EUR!J$20=0,0,EUR!J25/EUR!J$20)</f>
        <v>0</v>
      </c>
      <c r="K25" s="37">
        <f>IF(EUR!K$20=0,0,EUR!K25/EUR!K$20)</f>
        <v>0</v>
      </c>
      <c r="L25" s="37">
        <f>IF(EUR!L$20=0,0,EUR!L25/EUR!L$20)</f>
        <v>0</v>
      </c>
      <c r="M25" s="37">
        <f>IF(EUR!M$20=0,0,EUR!M25/EUR!M$20)</f>
        <v>0</v>
      </c>
      <c r="N25" s="37">
        <f>IF(EUR!N$20=0,0,EUR!N25/EUR!N$20)</f>
        <v>0</v>
      </c>
      <c r="O25" s="37">
        <f>IF(EUR!O$20=0,0,EUR!O25/EUR!O$20)</f>
        <v>0</v>
      </c>
      <c r="P25" s="50">
        <f t="shared" si="0"/>
        <v>0.48477409823956669</v>
      </c>
      <c r="Q25" s="49">
        <f t="shared" si="1"/>
        <v>0.48477409823956669</v>
      </c>
      <c r="R25" s="27"/>
      <c r="S25" s="120"/>
      <c r="T25" s="120"/>
      <c r="U25" s="120"/>
      <c r="V25" s="120"/>
      <c r="W25" s="120"/>
      <c r="X25" s="120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64" t="s">
        <v>43</v>
      </c>
      <c r="C26" s="49">
        <f>IF(EUR!C$20=0,0,EUR!C26/EUR!C$20)</f>
        <v>3.594323540079797</v>
      </c>
      <c r="D26" s="49">
        <f>IF(EUR!D$20=0,0,EUR!D26/EUR!D$20)</f>
        <v>3.6598116459436167</v>
      </c>
      <c r="E26" s="49">
        <f>IF(EUR!E$20=0,0,EUR!E26/EUR!E$20)</f>
        <v>0</v>
      </c>
      <c r="F26" s="49">
        <f>IF(EUR!F$20=0,0,EUR!F26/EUR!F$20)</f>
        <v>0</v>
      </c>
      <c r="G26" s="49">
        <f>IF(EUR!G$20=0,0,EUR!G26/EUR!G$20)</f>
        <v>0</v>
      </c>
      <c r="H26" s="49">
        <f>IF(EUR!H$20=0,0,EUR!H26/EUR!H$20)</f>
        <v>0</v>
      </c>
      <c r="I26" s="49">
        <f>IF(EUR!I$20=0,0,EUR!I26/EUR!I$20)</f>
        <v>0</v>
      </c>
      <c r="J26" s="49">
        <f>IF(EUR!J$20=0,0,EUR!J26/EUR!J$20)</f>
        <v>0</v>
      </c>
      <c r="K26" s="49">
        <f>IF(EUR!K$20=0,0,EUR!K26/EUR!K$20)</f>
        <v>0</v>
      </c>
      <c r="L26" s="49">
        <f>IF(EUR!L$20=0,0,EUR!L26/EUR!L$20)</f>
        <v>0</v>
      </c>
      <c r="M26" s="49">
        <f>IF(EUR!M$20=0,0,EUR!M26/EUR!M$20)</f>
        <v>0</v>
      </c>
      <c r="N26" s="49">
        <f>IF(EUR!N$20=0,0,EUR!N26/EUR!N$20)</f>
        <v>0</v>
      </c>
      <c r="O26" s="49">
        <f>IF(EUR!O$20=0,0,EUR!O26/EUR!O$20)</f>
        <v>0</v>
      </c>
      <c r="P26" s="50">
        <f t="shared" si="0"/>
        <v>3.6598116459436167</v>
      </c>
      <c r="Q26" s="49">
        <f t="shared" si="1"/>
        <v>3.6598116459436167</v>
      </c>
      <c r="R26" s="27"/>
      <c r="S26" s="120"/>
      <c r="T26" s="120"/>
      <c r="U26" s="120"/>
      <c r="V26" s="120"/>
      <c r="W26" s="120"/>
      <c r="X26" s="120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64" t="s">
        <v>45</v>
      </c>
      <c r="C27" s="49">
        <f>IF(EUR!C$20=0,0,EUR!C27/EUR!C$20)</f>
        <v>12.435195260548907</v>
      </c>
      <c r="D27" s="49">
        <f>IF(EUR!D$20=0,0,EUR!D27/EUR!D$20)</f>
        <v>12.680228979441093</v>
      </c>
      <c r="E27" s="49">
        <f>IF(EUR!E$20=0,0,EUR!E27/EUR!E$20)</f>
        <v>0</v>
      </c>
      <c r="F27" s="49">
        <f>IF(EUR!F$20=0,0,EUR!F27/EUR!F$20)</f>
        <v>0</v>
      </c>
      <c r="G27" s="49">
        <f>IF(EUR!G$20=0,0,EUR!G27/EUR!G$20)</f>
        <v>0</v>
      </c>
      <c r="H27" s="49">
        <f>IF(EUR!H$20=0,0,EUR!H27/EUR!H$20)</f>
        <v>0</v>
      </c>
      <c r="I27" s="49">
        <f>IF(EUR!I$20=0,0,EUR!I27/EUR!I$20)</f>
        <v>0</v>
      </c>
      <c r="J27" s="49">
        <f>IF(EUR!J$20=0,0,EUR!J27/EUR!J$20)</f>
        <v>0</v>
      </c>
      <c r="K27" s="49">
        <f>IF(EUR!K$20=0,0,EUR!K27/EUR!K$20)</f>
        <v>0</v>
      </c>
      <c r="L27" s="49">
        <f>IF(EUR!L$20=0,0,EUR!L27/EUR!L$20)</f>
        <v>0</v>
      </c>
      <c r="M27" s="49">
        <f>IF(EUR!M$20=0,0,EUR!M27/EUR!M$20)</f>
        <v>0</v>
      </c>
      <c r="N27" s="49">
        <f>IF(EUR!N$20=0,0,EUR!N27/EUR!N$20)</f>
        <v>0</v>
      </c>
      <c r="O27" s="49">
        <f>IF(EUR!O$20=0,0,EUR!O27/EUR!O$20)</f>
        <v>0</v>
      </c>
      <c r="P27" s="50">
        <f t="shared" si="0"/>
        <v>12.680228979441093</v>
      </c>
      <c r="Q27" s="49">
        <f t="shared" si="1"/>
        <v>12.680228979441093</v>
      </c>
      <c r="R27" s="28"/>
      <c r="S27" s="120"/>
      <c r="T27" s="120"/>
      <c r="U27" s="120"/>
      <c r="V27" s="120"/>
      <c r="W27" s="120"/>
      <c r="X27" s="120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64" t="s">
        <v>63</v>
      </c>
      <c r="C28" s="49">
        <f>IF(EUR!C$20=0,0,EUR!C28/EUR!C$20)</f>
        <v>8.3185830008463313</v>
      </c>
      <c r="D28" s="49">
        <f>IF(EUR!D$20=0,0,EUR!D28/EUR!D$20)</f>
        <v>8.4701464975994085</v>
      </c>
      <c r="E28" s="49">
        <f>IF(EUR!E$20=0,0,EUR!E28/EUR!E$20)</f>
        <v>0</v>
      </c>
      <c r="F28" s="49">
        <f>IF(EUR!F$20=0,0,EUR!F28/EUR!F$20)</f>
        <v>0</v>
      </c>
      <c r="G28" s="49">
        <f>IF(EUR!G$20=0,0,EUR!G28/EUR!G$20)</f>
        <v>0</v>
      </c>
      <c r="H28" s="49">
        <f>IF(EUR!H$20=0,0,EUR!H28/EUR!H$20)</f>
        <v>0</v>
      </c>
      <c r="I28" s="49">
        <f>IF(EUR!I$20=0,0,EUR!I28/EUR!I$20)</f>
        <v>0</v>
      </c>
      <c r="J28" s="49">
        <f>IF(EUR!J$20=0,0,EUR!J28/EUR!J$20)</f>
        <v>0</v>
      </c>
      <c r="K28" s="49">
        <f>IF(EUR!K$20=0,0,EUR!K28/EUR!K$20)</f>
        <v>0</v>
      </c>
      <c r="L28" s="49">
        <f>IF(EUR!L$20=0,0,EUR!L28/EUR!L$20)</f>
        <v>0</v>
      </c>
      <c r="M28" s="49">
        <f>IF(EUR!M$20=0,0,EUR!M28/EUR!M$20)</f>
        <v>0</v>
      </c>
      <c r="N28" s="49">
        <f>IF(EUR!N$20=0,0,EUR!N28/EUR!N$20)</f>
        <v>0</v>
      </c>
      <c r="O28" s="49">
        <f>IF(EUR!O$20=0,0,EUR!O28/EUR!O$20)</f>
        <v>0</v>
      </c>
      <c r="P28" s="50">
        <f t="shared" si="0"/>
        <v>8.4701464975994085</v>
      </c>
      <c r="Q28" s="49">
        <f t="shared" si="1"/>
        <v>8.4701464975994085</v>
      </c>
      <c r="R28" s="28"/>
      <c r="S28" s="120"/>
      <c r="T28" s="120"/>
      <c r="U28" s="120"/>
      <c r="V28" s="120"/>
      <c r="W28" s="120"/>
      <c r="X28" s="120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49">
        <f>IF(EUR!C$20=0,0,EUR!C29/EUR!C$20)</f>
        <v>3.2634506105670416</v>
      </c>
      <c r="D29" s="49">
        <f>IF(EUR!D$20=0,0,EUR!D29/EUR!D$20)</f>
        <v>3.3078296195986705</v>
      </c>
      <c r="E29" s="49">
        <f>IF(EUR!E$20=0,0,EUR!E29/EUR!E$20)</f>
        <v>0</v>
      </c>
      <c r="F29" s="49">
        <f>IF(EUR!F$20=0,0,EUR!F29/EUR!F$20)</f>
        <v>0</v>
      </c>
      <c r="G29" s="49">
        <f>IF(EUR!G$20=0,0,EUR!G29/EUR!G$20)</f>
        <v>0</v>
      </c>
      <c r="H29" s="49">
        <f>IF(EUR!H$20=0,0,EUR!H29/EUR!H$20)</f>
        <v>0</v>
      </c>
      <c r="I29" s="49">
        <f>IF(EUR!I$20=0,0,EUR!I29/EUR!I$20)</f>
        <v>0</v>
      </c>
      <c r="J29" s="49">
        <f>IF(EUR!J$20=0,0,EUR!J29/EUR!J$20)</f>
        <v>0</v>
      </c>
      <c r="K29" s="49">
        <f>IF(EUR!K$20=0,0,EUR!K29/EUR!K$20)</f>
        <v>0</v>
      </c>
      <c r="L29" s="49">
        <f>IF(EUR!L$20=0,0,EUR!L29/EUR!L$20)</f>
        <v>0</v>
      </c>
      <c r="M29" s="49">
        <f>IF(EUR!M$20=0,0,EUR!M29/EUR!M$20)</f>
        <v>0</v>
      </c>
      <c r="N29" s="49">
        <f>IF(EUR!N$20=0,0,EUR!N29/EUR!N$20)</f>
        <v>0</v>
      </c>
      <c r="O29" s="49">
        <f>IF(EUR!O$20=0,0,EUR!O29/EUR!O$20)</f>
        <v>0</v>
      </c>
      <c r="P29" s="55">
        <f t="shared" ref="P29:P34" si="2">SUM(D29:O29)/$R$1</f>
        <v>3.3078296195986705</v>
      </c>
      <c r="Q29" s="49">
        <f t="shared" si="1"/>
        <v>3.3078296195986705</v>
      </c>
      <c r="R29" s="120"/>
      <c r="S29" s="120"/>
      <c r="T29" s="120"/>
      <c r="U29" s="120"/>
      <c r="V29" s="120"/>
      <c r="W29" s="120"/>
      <c r="X29" s="120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49">
        <f>IF(EUR!C$20=0,0,EUR!C30/EUR!C$20)</f>
        <v>11.500120904364648</v>
      </c>
      <c r="D30" s="49">
        <f>IF(EUR!D$20=0,0,EUR!D30/EUR!D$20)</f>
        <v>11.557737289178876</v>
      </c>
      <c r="E30" s="49">
        <f>IF(EUR!E$20=0,0,EUR!E30/EUR!E$20)</f>
        <v>0</v>
      </c>
      <c r="F30" s="49">
        <f>IF(EUR!F$20=0,0,EUR!F30/EUR!F$20)</f>
        <v>0</v>
      </c>
      <c r="G30" s="49">
        <f>IF(EUR!G$20=0,0,EUR!G30/EUR!G$20)</f>
        <v>0</v>
      </c>
      <c r="H30" s="49">
        <f>IF(EUR!H$20=0,0,EUR!H30/EUR!H$20)</f>
        <v>0</v>
      </c>
      <c r="I30" s="49">
        <f>IF(EUR!I$20=0,0,EUR!I30/EUR!I$20)</f>
        <v>0</v>
      </c>
      <c r="J30" s="49">
        <f>IF(EUR!J$20=0,0,EUR!J30/EUR!J$20)</f>
        <v>0</v>
      </c>
      <c r="K30" s="49">
        <f>IF(EUR!K$20=0,0,EUR!K30/EUR!K$20)</f>
        <v>0</v>
      </c>
      <c r="L30" s="49">
        <f>IF(EUR!L$20=0,0,EUR!L30/EUR!L$20)</f>
        <v>0</v>
      </c>
      <c r="M30" s="49">
        <f>IF(EUR!M$20=0,0,EUR!M30/EUR!M$20)</f>
        <v>0</v>
      </c>
      <c r="N30" s="49">
        <f>IF(EUR!N$20=0,0,EUR!N30/EUR!N$20)</f>
        <v>0</v>
      </c>
      <c r="O30" s="49">
        <f>IF(EUR!O$20=0,0,EUR!O30/EUR!O$20)</f>
        <v>0</v>
      </c>
      <c r="P30" s="55">
        <f t="shared" si="2"/>
        <v>11.557737289178876</v>
      </c>
      <c r="Q30" s="49">
        <f t="shared" si="1"/>
        <v>11.557737289178876</v>
      </c>
      <c r="R30" s="120"/>
      <c r="S30" s="120"/>
      <c r="T30" s="120"/>
      <c r="U30" s="120"/>
      <c r="V30" s="120"/>
      <c r="W30" s="120"/>
      <c r="X30" s="120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49">
        <f>IF(EUR!C$20=0,0,EUR!C31/EUR!C$20)</f>
        <v>5.1616491355337928</v>
      </c>
      <c r="D31" s="49">
        <f>IF(EUR!D$20=0,0,EUR!D31/EUR!D$20)</f>
        <v>5.347531700110796</v>
      </c>
      <c r="E31" s="49">
        <f>IF(EUR!E$20=0,0,EUR!E31/EUR!E$20)</f>
        <v>0</v>
      </c>
      <c r="F31" s="49">
        <f>IF(EUR!F$20=0,0,EUR!F31/EUR!F$20)</f>
        <v>0</v>
      </c>
      <c r="G31" s="49">
        <f>IF(EUR!G$20=0,0,EUR!G31/EUR!G$20)</f>
        <v>0</v>
      </c>
      <c r="H31" s="49">
        <f>IF(EUR!H$20=0,0,EUR!H31/EUR!H$20)</f>
        <v>0</v>
      </c>
      <c r="I31" s="49">
        <f>IF(EUR!I$20=0,0,EUR!I31/EUR!I$20)</f>
        <v>0</v>
      </c>
      <c r="J31" s="49">
        <f>IF(EUR!J$20=0,0,EUR!J31/EUR!J$20)</f>
        <v>0</v>
      </c>
      <c r="K31" s="49">
        <f>IF(EUR!K$20=0,0,EUR!K31/EUR!K$20)</f>
        <v>0</v>
      </c>
      <c r="L31" s="49">
        <f>IF(EUR!L$20=0,0,EUR!L31/EUR!L$20)</f>
        <v>0</v>
      </c>
      <c r="M31" s="49">
        <f>IF(EUR!M$20=0,0,EUR!M31/EUR!M$20)</f>
        <v>0</v>
      </c>
      <c r="N31" s="49">
        <f>IF(EUR!N$20=0,0,EUR!N31/EUR!N$20)</f>
        <v>0</v>
      </c>
      <c r="O31" s="49">
        <f>IF(EUR!O$20=0,0,EUR!O31/EUR!O$20)</f>
        <v>0</v>
      </c>
      <c r="P31" s="55">
        <f t="shared" si="2"/>
        <v>5.347531700110796</v>
      </c>
      <c r="Q31" s="49">
        <f t="shared" si="1"/>
        <v>5.347531700110796</v>
      </c>
      <c r="R31" s="120"/>
      <c r="S31" s="120"/>
      <c r="T31" s="120"/>
      <c r="U31" s="120"/>
      <c r="V31" s="120"/>
      <c r="W31" s="120"/>
      <c r="X31" s="120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37">
        <f>IF(EUR!C$20=0,0,EUR!C32/EUR!C$20)</f>
        <v>0.88272276629186319</v>
      </c>
      <c r="D32" s="37">
        <f>IF(EUR!D$20=0,0,EUR!D32/EUR!D$20)</f>
        <v>0.90132955804505721</v>
      </c>
      <c r="E32" s="49">
        <f>IF(EUR!E$20=0,0,EUR!E32/EUR!E$20)</f>
        <v>0</v>
      </c>
      <c r="F32" s="49">
        <f>IF(EUR!F$20=0,0,EUR!F32/EUR!F$20)</f>
        <v>0</v>
      </c>
      <c r="G32" s="49">
        <f>IF(EUR!G$20=0,0,EUR!G32/EUR!G$20)</f>
        <v>0</v>
      </c>
      <c r="H32" s="49">
        <f>IF(EUR!H$20=0,0,EUR!H32/EUR!H$20)</f>
        <v>0</v>
      </c>
      <c r="I32" s="49">
        <f>IF(EUR!I$20=0,0,EUR!I32/EUR!I$20)</f>
        <v>0</v>
      </c>
      <c r="J32" s="49">
        <f>IF(EUR!J$20=0,0,EUR!J32/EUR!J$20)</f>
        <v>0</v>
      </c>
      <c r="K32" s="49">
        <f>IF(EUR!K$20=0,0,EUR!K32/EUR!K$20)</f>
        <v>0</v>
      </c>
      <c r="L32" s="49">
        <f>IF(EUR!L$20=0,0,EUR!L32/EUR!L$20)</f>
        <v>0</v>
      </c>
      <c r="M32" s="49">
        <f>IF(EUR!M$20=0,0,EUR!M32/EUR!M$20)</f>
        <v>0</v>
      </c>
      <c r="N32" s="49">
        <f>IF(EUR!N$20=0,0,EUR!N32/EUR!N$20)</f>
        <v>0</v>
      </c>
      <c r="O32" s="49">
        <f>IF(EUR!O$20=0,0,EUR!O32/EUR!O$20)</f>
        <v>0</v>
      </c>
      <c r="P32" s="55">
        <f t="shared" si="2"/>
        <v>0.90132955804505721</v>
      </c>
      <c r="Q32" s="49">
        <f t="shared" si="1"/>
        <v>0.90132955804505721</v>
      </c>
      <c r="R32" s="120"/>
      <c r="S32" s="120"/>
      <c r="T32" s="120"/>
      <c r="U32" s="120"/>
      <c r="V32" s="120"/>
      <c r="W32" s="120"/>
      <c r="X32" s="120"/>
      <c r="Y32" s="4"/>
      <c r="Z32" s="4"/>
      <c r="AA32" s="4"/>
      <c r="AB32" s="4"/>
      <c r="AC32" s="4"/>
      <c r="AD32" s="4"/>
      <c r="AE32" s="4"/>
    </row>
    <row r="33" spans="1:24" s="4" customFormat="1" ht="12.75" x14ac:dyDescent="0.35">
      <c r="A33" s="34" t="s">
        <v>77</v>
      </c>
      <c r="B33" s="32" t="s">
        <v>78</v>
      </c>
      <c r="C33" s="49">
        <f>IF(EUR!C$20=0,0,EUR!C33/EUR!C$20)</f>
        <v>4.715753838713578</v>
      </c>
      <c r="D33" s="49">
        <f>IF(EUR!D$20=0,0,EUR!D33/EUR!D$20)</f>
        <v>4.8591037793918499</v>
      </c>
      <c r="E33" s="49">
        <f>IF(EUR!E$20=0,0,EUR!E33/EUR!E$20)</f>
        <v>0</v>
      </c>
      <c r="F33" s="49">
        <f>IF(EUR!F$20=0,0,EUR!F33/EUR!F$20)</f>
        <v>0</v>
      </c>
      <c r="G33" s="49">
        <f>IF(EUR!G$20=0,0,EUR!G33/EUR!G$20)</f>
        <v>0</v>
      </c>
      <c r="H33" s="49">
        <f>IF(EUR!H$20=0,0,EUR!H33/EUR!H$20)</f>
        <v>0</v>
      </c>
      <c r="I33" s="49">
        <f>IF(EUR!I$20=0,0,EUR!I33/EUR!I$20)</f>
        <v>0</v>
      </c>
      <c r="J33" s="49">
        <f>IF(EUR!J$20=0,0,EUR!J33/EUR!J$20)</f>
        <v>0</v>
      </c>
      <c r="K33" s="49">
        <f>IF(EUR!K$20=0,0,EUR!K33/EUR!K$20)</f>
        <v>0</v>
      </c>
      <c r="L33" s="49">
        <f>IF(EUR!L$20=0,0,EUR!L33/EUR!L$20)</f>
        <v>0</v>
      </c>
      <c r="M33" s="49">
        <f>IF(EUR!M$20=0,0,EUR!M33/EUR!M$20)</f>
        <v>0</v>
      </c>
      <c r="N33" s="49">
        <f>IF(EUR!N$20=0,0,EUR!N33/EUR!N$20)</f>
        <v>0</v>
      </c>
      <c r="O33" s="49">
        <f>IF(EUR!O$20=0,0,EUR!O33/EUR!O$20)</f>
        <v>0</v>
      </c>
      <c r="P33" s="57">
        <f t="shared" si="2"/>
        <v>4.8591037793918499</v>
      </c>
      <c r="Q33" s="49">
        <f t="shared" si="1"/>
        <v>4.8591037793918499</v>
      </c>
      <c r="R33" s="120"/>
      <c r="S33" s="120"/>
      <c r="T33" s="120"/>
      <c r="U33" s="120"/>
      <c r="V33" s="120"/>
      <c r="W33" s="120"/>
      <c r="X33" s="120"/>
    </row>
    <row r="34" spans="1:24" ht="12.75" x14ac:dyDescent="0.35">
      <c r="A34" s="3" t="s">
        <v>74</v>
      </c>
      <c r="B34" s="65" t="s">
        <v>75</v>
      </c>
      <c r="C34" s="49">
        <f>IF(EUR!C$20=0,0,EUR!C34/EUR!C$20)</f>
        <v>1.0737516624350141</v>
      </c>
      <c r="D34" s="49">
        <f>IF(EUR!D$20=0,0,EUR!D34/EUR!D$20)</f>
        <v>1.0794041610242522</v>
      </c>
      <c r="E34" s="49">
        <f>IF(EUR!E$20=0,0,EUR!E34/EUR!E$20)</f>
        <v>0</v>
      </c>
      <c r="F34" s="49">
        <f>IF(EUR!F$20=0,0,EUR!F34/EUR!F$20)</f>
        <v>0</v>
      </c>
      <c r="G34" s="49">
        <f>IF(EUR!G$20=0,0,EUR!G34/EUR!G$20)</f>
        <v>0</v>
      </c>
      <c r="H34" s="49">
        <f>IF(EUR!H$20=0,0,EUR!H34/EUR!H$20)</f>
        <v>0</v>
      </c>
      <c r="I34" s="49">
        <f>IF(EUR!I$20=0,0,EUR!I34/EUR!I$20)</f>
        <v>0</v>
      </c>
      <c r="J34" s="49">
        <f>IF(EUR!J$20=0,0,EUR!J34/EUR!J$20)</f>
        <v>0</v>
      </c>
      <c r="K34" s="49">
        <f>IF(EUR!K$20=0,0,EUR!K34/EUR!K$20)</f>
        <v>0</v>
      </c>
      <c r="L34" s="49">
        <f>IF(EUR!L$20=0,0,EUR!L34/EUR!L$20)</f>
        <v>0</v>
      </c>
      <c r="M34" s="49">
        <f>IF(EUR!M$20=0,0,EUR!M34/EUR!M$20)</f>
        <v>0</v>
      </c>
      <c r="N34" s="49">
        <f>IF(EUR!N$20=0,0,EUR!N34/EUR!N$20)</f>
        <v>0</v>
      </c>
      <c r="O34" s="49">
        <f>IF(EUR!O$20=0,0,EUR!O34/EUR!O$20)</f>
        <v>0</v>
      </c>
      <c r="P34" s="55">
        <f t="shared" si="2"/>
        <v>1.0794041610242522</v>
      </c>
      <c r="Q34" s="49">
        <f t="shared" si="1"/>
        <v>1.0794041610242522</v>
      </c>
      <c r="R34" s="121"/>
      <c r="S34" s="121"/>
      <c r="T34" s="121"/>
      <c r="U34" s="121"/>
      <c r="V34" s="121"/>
      <c r="W34" s="121"/>
      <c r="X34" s="121"/>
    </row>
    <row r="35" spans="1:24" ht="12.75" x14ac:dyDescent="0.35">
      <c r="A35" s="3" t="s">
        <v>79</v>
      </c>
      <c r="B35" s="61" t="s">
        <v>80</v>
      </c>
      <c r="C35" s="51">
        <f>IF(EUR!C$20=0,0,EUR!C35/EUR!C$20)</f>
        <v>55.080582759037604</v>
      </c>
      <c r="D35" s="51">
        <f>IF(EUR!D$20=0,0,EUR!D35/EUR!D$20)</f>
        <v>56.905699864582047</v>
      </c>
      <c r="E35" s="51">
        <f>IF(EUR!E$20=0,0,EUR!E35/EUR!E$20)</f>
        <v>0</v>
      </c>
      <c r="F35" s="51">
        <f>IF(EUR!F$20=0,0,EUR!F35/EUR!F$20)</f>
        <v>0</v>
      </c>
      <c r="G35" s="51">
        <f>IF(EUR!G$20=0,0,EUR!G35/EUR!G$20)</f>
        <v>0</v>
      </c>
      <c r="H35" s="51">
        <f>IF(EUR!H$20=0,0,EUR!H35/EUR!H$20)</f>
        <v>0</v>
      </c>
      <c r="I35" s="51">
        <f>IF(EUR!I$20=0,0,EUR!I35/EUR!I$20)</f>
        <v>0</v>
      </c>
      <c r="J35" s="51">
        <f>IF(EUR!J$20=0,0,EUR!J35/EUR!J$20)</f>
        <v>0</v>
      </c>
      <c r="K35" s="51">
        <f>IF(EUR!K$20=0,0,EUR!K35/EUR!K$20)</f>
        <v>0</v>
      </c>
      <c r="L35" s="51">
        <f>IF(EUR!L$20=0,0,EUR!L35/EUR!L$20)</f>
        <v>0</v>
      </c>
      <c r="M35" s="51">
        <f>IF(EUR!M$20=0,0,EUR!M35/EUR!M$20)</f>
        <v>0</v>
      </c>
      <c r="N35" s="51">
        <f>IF(EUR!N$20=0,0,EUR!N35/EUR!N$20)</f>
        <v>0</v>
      </c>
      <c r="O35" s="51">
        <f>IF(EUR!O$20=0,0,EUR!O35/EUR!O$20)</f>
        <v>0</v>
      </c>
      <c r="P35" s="55">
        <f t="shared" ref="P35:P48" si="3">SUM(D35:O35)/$R$1</f>
        <v>56.905699864582047</v>
      </c>
      <c r="Q35" s="49">
        <f t="shared" ref="Q35:Q48" si="4">D35</f>
        <v>56.905699864582047</v>
      </c>
      <c r="R35" s="121"/>
      <c r="S35" s="121"/>
      <c r="T35" s="121"/>
      <c r="U35" s="121"/>
      <c r="V35" s="121"/>
      <c r="W35" s="121"/>
      <c r="X35" s="121"/>
    </row>
    <row r="36" spans="1:24" ht="12.75" x14ac:dyDescent="0.35">
      <c r="A36" s="3" t="s">
        <v>112</v>
      </c>
      <c r="B36" s="103" t="s">
        <v>114</v>
      </c>
      <c r="C36" s="51">
        <f>IF(EUR!C$20=0,0,EUR!C36/EUR!C$20)</f>
        <v>2.4258795792528112</v>
      </c>
      <c r="D36" s="51">
        <f>IF(EUR!D$20=0,0,EUR!D36/EUR!D$20)</f>
        <v>2.5121445278837866</v>
      </c>
      <c r="E36" s="51">
        <f>IF(EUR!E$20=0,0,EUR!E36/EUR!E$20)</f>
        <v>0</v>
      </c>
      <c r="F36" s="51">
        <f>IF(EUR!F$20=0,0,EUR!F36/EUR!F$20)</f>
        <v>0</v>
      </c>
      <c r="G36" s="51">
        <f>IF(EUR!G$20=0,0,EUR!G36/EUR!G$20)</f>
        <v>0</v>
      </c>
      <c r="H36" s="51">
        <f>IF(EUR!H$20=0,0,EUR!H36/EUR!H$20)</f>
        <v>0</v>
      </c>
      <c r="I36" s="51">
        <f>IF(EUR!I$20=0,0,EUR!I36/EUR!I$20)</f>
        <v>0</v>
      </c>
      <c r="J36" s="51">
        <f>IF(EUR!J$20=0,0,EUR!J36/EUR!J$20)</f>
        <v>0</v>
      </c>
      <c r="K36" s="51">
        <f>IF(EUR!K$20=0,0,EUR!K36/EUR!K$20)</f>
        <v>0</v>
      </c>
      <c r="L36" s="51">
        <f>IF(EUR!L$20=0,0,EUR!L36/EUR!L$20)</f>
        <v>0</v>
      </c>
      <c r="M36" s="51">
        <f>IF(EUR!M$20=0,0,EUR!M36/EUR!M$20)</f>
        <v>0</v>
      </c>
      <c r="N36" s="51">
        <f>IF(EUR!N$20=0,0,EUR!N36/EUR!N$20)</f>
        <v>0</v>
      </c>
      <c r="O36" s="51">
        <f>IF(EUR!O$20=0,0,EUR!O36/EUR!O$20)</f>
        <v>0</v>
      </c>
      <c r="P36" s="55">
        <f t="shared" si="3"/>
        <v>2.5121445278837866</v>
      </c>
      <c r="Q36" s="49">
        <f t="shared" si="4"/>
        <v>2.5121445278837866</v>
      </c>
      <c r="R36" s="121"/>
      <c r="S36" s="121"/>
      <c r="T36" s="121"/>
      <c r="U36" s="121"/>
      <c r="V36" s="121"/>
      <c r="W36" s="121"/>
      <c r="X36" s="121"/>
    </row>
    <row r="37" spans="1:24" ht="12.75" x14ac:dyDescent="0.35">
      <c r="A37" s="3" t="s">
        <v>113</v>
      </c>
      <c r="B37" s="103" t="s">
        <v>115</v>
      </c>
      <c r="C37" s="51">
        <f>IF(EUR!C$20=0,0,EUR!C37/EUR!C$20)</f>
        <v>0.2483677910772579</v>
      </c>
      <c r="D37" s="51">
        <f>IF(EUR!D$20=0,0,EUR!D37/EUR!D$20)</f>
        <v>0.25720177274406009</v>
      </c>
      <c r="E37" s="51">
        <f>IF(EUR!E$20=0,0,EUR!E37/EUR!E$20)</f>
        <v>0</v>
      </c>
      <c r="F37" s="51">
        <f>IF(EUR!F$20=0,0,EUR!F37/EUR!F$20)</f>
        <v>0</v>
      </c>
      <c r="G37" s="51">
        <f>IF(EUR!G$20=0,0,EUR!G37/EUR!G$20)</f>
        <v>0</v>
      </c>
      <c r="H37" s="51">
        <f>IF(EUR!H$20=0,0,EUR!H37/EUR!H$20)</f>
        <v>0</v>
      </c>
      <c r="I37" s="51">
        <f>IF(EUR!I$20=0,0,EUR!I37/EUR!I$20)</f>
        <v>0</v>
      </c>
      <c r="J37" s="51">
        <f>IF(EUR!J$20=0,0,EUR!J37/EUR!J$20)</f>
        <v>0</v>
      </c>
      <c r="K37" s="51">
        <f>IF(EUR!K$20=0,0,EUR!K37/EUR!K$20)</f>
        <v>0</v>
      </c>
      <c r="L37" s="51">
        <f>IF(EUR!L$20=0,0,EUR!L37/EUR!L$20)</f>
        <v>0</v>
      </c>
      <c r="M37" s="51">
        <f>IF(EUR!M$20=0,0,EUR!M37/EUR!M$20)</f>
        <v>0</v>
      </c>
      <c r="N37" s="51">
        <f>IF(EUR!N$20=0,0,EUR!N37/EUR!N$20)</f>
        <v>0</v>
      </c>
      <c r="O37" s="51">
        <f>IF(EUR!O$20=0,0,EUR!O37/EUR!O$20)</f>
        <v>0</v>
      </c>
      <c r="P37" s="55">
        <f t="shared" si="3"/>
        <v>0.25720177274406009</v>
      </c>
      <c r="Q37" s="49">
        <f t="shared" si="4"/>
        <v>0.25720177274406009</v>
      </c>
      <c r="R37" s="121"/>
      <c r="S37" s="121"/>
      <c r="T37" s="121"/>
      <c r="U37" s="121"/>
      <c r="V37" s="121"/>
      <c r="W37" s="121"/>
      <c r="X37" s="121"/>
    </row>
    <row r="38" spans="1:24" ht="12.75" x14ac:dyDescent="0.35">
      <c r="A38" s="3" t="s">
        <v>116</v>
      </c>
      <c r="B38" s="61" t="s">
        <v>117</v>
      </c>
      <c r="C38" s="49">
        <f>IF(EUR!C$20=0,0,EUR!C38/EUR!C$20)</f>
        <v>2.4775601499214122</v>
      </c>
      <c r="D38" s="49">
        <f>IF(EUR!D$20=0,0,EUR!D38/EUR!D$20)</f>
        <v>2.5651791210144035</v>
      </c>
      <c r="E38" s="49">
        <f>IF(EUR!E$20=0,0,EUR!E38/EUR!E$20)</f>
        <v>0</v>
      </c>
      <c r="F38" s="49">
        <f>IF(EUR!F$20=0,0,EUR!F38/EUR!F$20)</f>
        <v>0</v>
      </c>
      <c r="G38" s="49">
        <f>IF(EUR!G$20=0,0,EUR!G38/EUR!G$20)</f>
        <v>0</v>
      </c>
      <c r="H38" s="49">
        <f>IF(EUR!H$20=0,0,EUR!H38/EUR!H$20)</f>
        <v>0</v>
      </c>
      <c r="I38" s="49">
        <f>IF(EUR!I$20=0,0,EUR!I38/EUR!I$20)</f>
        <v>0</v>
      </c>
      <c r="J38" s="49">
        <f>IF(EUR!J$20=0,0,EUR!J38/EUR!J$20)</f>
        <v>0</v>
      </c>
      <c r="K38" s="49">
        <f>IF(EUR!K$20=0,0,EUR!K38/EUR!K$20)</f>
        <v>0</v>
      </c>
      <c r="L38" s="49">
        <f>IF(EUR!L$20=0,0,EUR!L38/EUR!L$20)</f>
        <v>0</v>
      </c>
      <c r="M38" s="49">
        <f>IF(EUR!M$20=0,0,EUR!M38/EUR!M$20)</f>
        <v>0</v>
      </c>
      <c r="N38" s="49">
        <f>IF(EUR!N$20=0,0,EUR!N38/EUR!N$20)</f>
        <v>0</v>
      </c>
      <c r="O38" s="49">
        <f>IF(EUR!O$20=0,0,EUR!O38/EUR!O$20)</f>
        <v>0</v>
      </c>
      <c r="P38" s="55">
        <f t="shared" si="3"/>
        <v>2.5651791210144035</v>
      </c>
      <c r="Q38" s="49">
        <f t="shared" si="4"/>
        <v>2.5651791210144035</v>
      </c>
      <c r="R38" s="121"/>
      <c r="S38" s="121"/>
      <c r="T38" s="121"/>
      <c r="U38" s="121"/>
      <c r="V38" s="121"/>
      <c r="W38" s="121"/>
      <c r="X38" s="121"/>
    </row>
    <row r="39" spans="1:24" ht="12.75" x14ac:dyDescent="0.35">
      <c r="A39" s="3" t="s">
        <v>120</v>
      </c>
      <c r="B39" s="61" t="s">
        <v>118</v>
      </c>
      <c r="C39" s="49">
        <f>IF(EUR!C$20=0,0,EUR!C39/EUR!C$20)</f>
        <v>58.994257042679244</v>
      </c>
      <c r="D39" s="49">
        <f>IF(EUR!D$20=0,0,EUR!D39/EUR!D$20)</f>
        <v>61.396694570971313</v>
      </c>
      <c r="E39" s="49">
        <f>IF(EUR!E$20=0,0,EUR!E39/EUR!E$20)</f>
        <v>0</v>
      </c>
      <c r="F39" s="49">
        <f>IF(EUR!F$20=0,0,EUR!F39/EUR!F$20)</f>
        <v>0</v>
      </c>
      <c r="G39" s="49">
        <f>IF(EUR!G$20=0,0,EUR!G39/EUR!G$20)</f>
        <v>0</v>
      </c>
      <c r="H39" s="49">
        <f>IF(EUR!H$20=0,0,EUR!H39/EUR!H$20)</f>
        <v>0</v>
      </c>
      <c r="I39" s="49">
        <f>IF(EUR!I$20=0,0,EUR!I39/EUR!I$20)</f>
        <v>0</v>
      </c>
      <c r="J39" s="49">
        <f>IF(EUR!J$20=0,0,EUR!J39/EUR!J$20)</f>
        <v>0</v>
      </c>
      <c r="K39" s="49">
        <f>IF(EUR!K$20=0,0,EUR!K39/EUR!K$20)</f>
        <v>0</v>
      </c>
      <c r="L39" s="49">
        <f>IF(EUR!L$20=0,0,EUR!L39/EUR!L$20)</f>
        <v>0</v>
      </c>
      <c r="M39" s="49">
        <f>IF(EUR!M$20=0,0,EUR!M39/EUR!M$20)</f>
        <v>0</v>
      </c>
      <c r="N39" s="49">
        <f>IF(EUR!N$20=0,0,EUR!N39/EUR!N$20)</f>
        <v>0</v>
      </c>
      <c r="O39" s="49">
        <f>IF(EUR!O$20=0,0,EUR!O39/EUR!O$20)</f>
        <v>0</v>
      </c>
      <c r="P39" s="55">
        <f t="shared" si="3"/>
        <v>61.396694570971313</v>
      </c>
      <c r="Q39" s="49">
        <f t="shared" si="4"/>
        <v>61.396694570971313</v>
      </c>
      <c r="R39" s="121"/>
      <c r="S39" s="121"/>
      <c r="T39" s="121"/>
      <c r="U39" s="121"/>
      <c r="V39" s="121"/>
      <c r="W39" s="121"/>
      <c r="X39" s="121"/>
    </row>
    <row r="40" spans="1:24" ht="12.75" x14ac:dyDescent="0.35">
      <c r="A40" s="3" t="s">
        <v>121</v>
      </c>
      <c r="B40" s="61" t="s">
        <v>122</v>
      </c>
      <c r="C40" s="49">
        <f>IF(EUR!C$20=0,0,EUR!C40/EUR!C$20)</f>
        <v>2.6290654092612744</v>
      </c>
      <c r="D40" s="49">
        <f>IF(EUR!D$20=0,0,EUR!D40/EUR!D$20)</f>
        <v>2.6686569001600393</v>
      </c>
      <c r="E40" s="49">
        <f>IF(EUR!E$20=0,0,EUR!E40/EUR!E$20)</f>
        <v>0</v>
      </c>
      <c r="F40" s="49">
        <f>IF(EUR!F$20=0,0,EUR!F40/EUR!F$20)</f>
        <v>0</v>
      </c>
      <c r="G40" s="49">
        <f>IF(EUR!G$20=0,0,EUR!G40/EUR!G$20)</f>
        <v>0</v>
      </c>
      <c r="H40" s="49">
        <f>IF(EUR!H$20=0,0,EUR!H40/EUR!H$20)</f>
        <v>0</v>
      </c>
      <c r="I40" s="49">
        <f>IF(EUR!I$20=0,0,EUR!I40/EUR!I$20)</f>
        <v>0</v>
      </c>
      <c r="J40" s="49">
        <f>IF(EUR!J$20=0,0,EUR!J40/EUR!J$20)</f>
        <v>0</v>
      </c>
      <c r="K40" s="49">
        <f>IF(EUR!K$20=0,0,EUR!K40/EUR!K$20)</f>
        <v>0</v>
      </c>
      <c r="L40" s="49">
        <f>IF(EUR!L$20=0,0,EUR!L40/EUR!L$20)</f>
        <v>0</v>
      </c>
      <c r="M40" s="49">
        <f>IF(EUR!M$20=0,0,EUR!M40/EUR!M$20)</f>
        <v>0</v>
      </c>
      <c r="N40" s="49">
        <f>IF(EUR!N$20=0,0,EUR!N40/EUR!N$20)</f>
        <v>0</v>
      </c>
      <c r="O40" s="49">
        <f>IF(EUR!O$20=0,0,EUR!O40/EUR!O$20)</f>
        <v>0</v>
      </c>
      <c r="P40" s="55">
        <f t="shared" si="3"/>
        <v>2.6686569001600393</v>
      </c>
      <c r="Q40" s="49">
        <f t="shared" si="4"/>
        <v>2.6686569001600393</v>
      </c>
      <c r="R40" s="121"/>
      <c r="S40" s="121"/>
      <c r="T40" s="121"/>
      <c r="U40" s="121"/>
      <c r="V40" s="121"/>
      <c r="W40" s="121"/>
      <c r="X40" s="121"/>
    </row>
    <row r="41" spans="1:24" ht="12.75" x14ac:dyDescent="0.35">
      <c r="A41" s="3" t="s">
        <v>123</v>
      </c>
      <c r="B41" s="61" t="s">
        <v>124</v>
      </c>
      <c r="C41" s="49">
        <f>IF(EUR!C$20=0,0,EUR!C41/EUR!C$20)</f>
        <v>23.270463063716601</v>
      </c>
      <c r="D41" s="49">
        <f>IF(EUR!D$20=0,0,EUR!D41/EUR!D$20)</f>
        <v>23.389757478764004</v>
      </c>
      <c r="E41" s="49">
        <f>IF(EUR!E$20=0,0,EUR!E41/EUR!E$20)</f>
        <v>0</v>
      </c>
      <c r="F41" s="49">
        <f>IF(EUR!F$20=0,0,EUR!F41/EUR!F$20)</f>
        <v>0</v>
      </c>
      <c r="G41" s="49">
        <f>IF(EUR!G$20=0,0,EUR!G41/EUR!G$20)</f>
        <v>0</v>
      </c>
      <c r="H41" s="49">
        <f>IF(EUR!H$20=0,0,EUR!H41/EUR!H$20)</f>
        <v>0</v>
      </c>
      <c r="I41" s="49">
        <f>IF(EUR!I$20=0,0,EUR!I41/EUR!I$20)</f>
        <v>0</v>
      </c>
      <c r="J41" s="49">
        <f>IF(EUR!J$20=0,0,EUR!J41/EUR!J$20)</f>
        <v>0</v>
      </c>
      <c r="K41" s="49">
        <f>IF(EUR!K$20=0,0,EUR!K41/EUR!K$20)</f>
        <v>0</v>
      </c>
      <c r="L41" s="49">
        <f>IF(EUR!L$20=0,0,EUR!L41/EUR!L$20)</f>
        <v>0</v>
      </c>
      <c r="M41" s="49">
        <f>IF(EUR!M$20=0,0,EUR!M41/EUR!M$20)</f>
        <v>0</v>
      </c>
      <c r="N41" s="49">
        <f>IF(EUR!N$20=0,0,EUR!N41/EUR!N$20)</f>
        <v>0</v>
      </c>
      <c r="O41" s="49">
        <f>IF(EUR!O$20=0,0,EUR!O41/EUR!O$20)</f>
        <v>0</v>
      </c>
      <c r="P41" s="55">
        <f t="shared" si="3"/>
        <v>23.389757478764004</v>
      </c>
      <c r="Q41" s="124">
        <f>D41</f>
        <v>23.389757478764004</v>
      </c>
      <c r="R41" s="121"/>
      <c r="S41" s="121"/>
      <c r="T41" s="121"/>
      <c r="U41" s="121"/>
      <c r="V41" s="121"/>
      <c r="W41" s="121"/>
      <c r="X41" s="121"/>
    </row>
    <row r="42" spans="1:24" ht="12.75" x14ac:dyDescent="0.35">
      <c r="A42" s="3" t="s">
        <v>125</v>
      </c>
      <c r="B42" s="61" t="s">
        <v>126</v>
      </c>
      <c r="C42" s="49">
        <f>IF(EUR!C$20=0,0,EUR!C42/EUR!C$20)</f>
        <v>3.0790110022971833</v>
      </c>
      <c r="D42" s="49">
        <f>IF(EUR!D$20=0,0,EUR!D42/EUR!D$20)</f>
        <v>3.1523451926628092</v>
      </c>
      <c r="E42" s="49">
        <f>IF(EUR!E$20=0,0,EUR!E42/EUR!E$20)</f>
        <v>0</v>
      </c>
      <c r="F42" s="49">
        <f>IF(EUR!F$20=0,0,EUR!F42/EUR!F$20)</f>
        <v>0</v>
      </c>
      <c r="G42" s="49">
        <f>IF(EUR!G$20=0,0,EUR!G42/EUR!G$20)</f>
        <v>0</v>
      </c>
      <c r="H42" s="49">
        <f>IF(EUR!H$20=0,0,EUR!H42/EUR!H$20)</f>
        <v>0</v>
      </c>
      <c r="I42" s="49">
        <f>IF(EUR!I$20=0,0,EUR!I42/EUR!I$20)</f>
        <v>0</v>
      </c>
      <c r="J42" s="49">
        <f>IF(EUR!J$20=0,0,EUR!J42/EUR!J$20)</f>
        <v>0</v>
      </c>
      <c r="K42" s="49">
        <f>IF(EUR!K$20=0,0,EUR!K42/EUR!K$20)</f>
        <v>0</v>
      </c>
      <c r="L42" s="49">
        <f>IF(EUR!L$20=0,0,EUR!L42/EUR!L$20)</f>
        <v>0</v>
      </c>
      <c r="M42" s="49">
        <f>IF(EUR!M$20=0,0,EUR!M42/EUR!M$20)</f>
        <v>0</v>
      </c>
      <c r="N42" s="49">
        <f>IF(EUR!N$20=0,0,EUR!N42/EUR!N$20)</f>
        <v>0</v>
      </c>
      <c r="O42" s="49">
        <f>IF(EUR!O$20=0,0,EUR!O42/EUR!O$20)</f>
        <v>0</v>
      </c>
      <c r="P42" s="55">
        <f t="shared" si="3"/>
        <v>3.1523451926628092</v>
      </c>
      <c r="Q42" s="49">
        <f t="shared" si="4"/>
        <v>3.1523451926628092</v>
      </c>
      <c r="R42" s="121"/>
      <c r="S42" s="121"/>
      <c r="T42" s="121"/>
      <c r="U42" s="121"/>
      <c r="V42" s="121"/>
      <c r="W42" s="121"/>
      <c r="X42" s="121"/>
    </row>
    <row r="43" spans="1:24" ht="12.75" x14ac:dyDescent="0.35">
      <c r="A43" s="61" t="s">
        <v>128</v>
      </c>
      <c r="B43" s="61" t="s">
        <v>129</v>
      </c>
      <c r="C43" s="49">
        <f>IF(EUR!C$20=0,0,EUR!C43/EUR!C$20)</f>
        <v>20.683968081247734</v>
      </c>
      <c r="D43" s="49">
        <f>IF(EUR!D$20=0,0,EUR!D43/EUR!D$20)</f>
        <v>21.003133078911731</v>
      </c>
      <c r="E43" s="49">
        <f>IF(EUR!E$20=0,0,EUR!E43/EUR!E$20)</f>
        <v>0</v>
      </c>
      <c r="F43" s="49">
        <f>IF(EUR!F$20=0,0,EUR!F43/EUR!F$20)</f>
        <v>0</v>
      </c>
      <c r="G43" s="49">
        <f>IF(EUR!G$20=0,0,EUR!G43/EUR!G$20)</f>
        <v>0</v>
      </c>
      <c r="H43" s="49">
        <f>IF(EUR!H$20=0,0,EUR!H43/EUR!H$20)</f>
        <v>0</v>
      </c>
      <c r="I43" s="49">
        <f>IF(EUR!I$20=0,0,EUR!I43/EUR!I$20)</f>
        <v>0</v>
      </c>
      <c r="J43" s="49">
        <f>IF(EUR!J$20=0,0,EUR!J43/EUR!J$20)</f>
        <v>0</v>
      </c>
      <c r="K43" s="49">
        <f>IF(EUR!K$20=0,0,EUR!K43/EUR!K$20)</f>
        <v>0</v>
      </c>
      <c r="L43" s="49">
        <f>IF(EUR!L$20=0,0,EUR!L43/EUR!L$20)</f>
        <v>0</v>
      </c>
      <c r="M43" s="49">
        <f>IF(EUR!M$20=0,0,EUR!M43/EUR!M$20)</f>
        <v>0</v>
      </c>
      <c r="N43" s="49">
        <f>IF(EUR!N$20=0,0,EUR!N43/EUR!N$20)</f>
        <v>0</v>
      </c>
      <c r="O43" s="49">
        <f>IF(EUR!O$20=0,0,EUR!O43/EUR!O$20)</f>
        <v>0</v>
      </c>
      <c r="P43" s="55">
        <f t="shared" si="3"/>
        <v>21.003133078911731</v>
      </c>
      <c r="Q43" s="49">
        <f t="shared" si="4"/>
        <v>21.003133078911731</v>
      </c>
      <c r="R43" s="121"/>
      <c r="S43" s="121"/>
      <c r="T43" s="121"/>
      <c r="U43" s="121"/>
      <c r="V43" s="121"/>
      <c r="W43" s="121"/>
      <c r="X43" s="121"/>
    </row>
    <row r="44" spans="1:24" ht="12.75" x14ac:dyDescent="0.35">
      <c r="A44" s="61" t="s">
        <v>131</v>
      </c>
      <c r="B44" s="61" t="s">
        <v>132</v>
      </c>
      <c r="C44" s="49">
        <f>IF(EUR!C$20=0,0,EUR!C44/EUR!C$20)</f>
        <v>14.685044130093099</v>
      </c>
      <c r="D44" s="49">
        <f>IF(EUR!D$20=0,0,EUR!D44/EUR!D$20)</f>
        <v>15.212359965529975</v>
      </c>
      <c r="E44" s="49">
        <f>IF(EUR!E$20=0,0,EUR!E44/EUR!E$20)</f>
        <v>0</v>
      </c>
      <c r="F44" s="49">
        <f>IF(EUR!F$20=0,0,EUR!F44/EUR!F$20)</f>
        <v>0</v>
      </c>
      <c r="G44" s="49">
        <f>IF(EUR!G$20=0,0,EUR!G44/EUR!G$20)</f>
        <v>0</v>
      </c>
      <c r="H44" s="49">
        <f>IF(EUR!H$20=0,0,EUR!H44/EUR!H$20)</f>
        <v>0</v>
      </c>
      <c r="I44" s="49">
        <f>IF(EUR!I$20=0,0,EUR!I44/EUR!I$20)</f>
        <v>0</v>
      </c>
      <c r="J44" s="49">
        <f>IF(EUR!J$20=0,0,EUR!J44/EUR!J$20)</f>
        <v>0</v>
      </c>
      <c r="K44" s="49">
        <f>IF(EUR!K$20=0,0,EUR!K44/EUR!K$20)</f>
        <v>0</v>
      </c>
      <c r="L44" s="49">
        <f>IF(EUR!L$20=0,0,EUR!L44/EUR!L$20)</f>
        <v>0</v>
      </c>
      <c r="M44" s="49">
        <f>IF(EUR!M$20=0,0,EUR!M44/EUR!M$20)</f>
        <v>0</v>
      </c>
      <c r="N44" s="49">
        <f>IF(EUR!N$20=0,0,EUR!N44/EUR!N$20)</f>
        <v>0</v>
      </c>
      <c r="O44" s="49">
        <f>IF(EUR!O$20=0,0,EUR!O44/EUR!O$20)</f>
        <v>0</v>
      </c>
      <c r="P44" s="55">
        <f t="shared" si="3"/>
        <v>15.212359965529975</v>
      </c>
      <c r="Q44" s="49">
        <f t="shared" si="4"/>
        <v>15.212359965529975</v>
      </c>
      <c r="R44" s="121"/>
      <c r="S44" s="121"/>
      <c r="T44" s="121"/>
      <c r="U44" s="121"/>
      <c r="V44" s="121"/>
      <c r="W44" s="121"/>
      <c r="X44" s="121"/>
    </row>
    <row r="45" spans="1:24" ht="12.75" x14ac:dyDescent="0.35">
      <c r="A45" s="61" t="s">
        <v>134</v>
      </c>
      <c r="B45" s="61" t="s">
        <v>135</v>
      </c>
      <c r="C45" s="49">
        <f>IF(EUR!C$20=0,0,EUR!C45/EUR!C$20)</f>
        <v>3.0055616007737882</v>
      </c>
      <c r="D45" s="49">
        <f>IF(EUR!D$20=0,0,EUR!D45/EUR!D$20)</f>
        <v>3.0624769173950508</v>
      </c>
      <c r="E45" s="49">
        <f>IF(EUR!E$20=0,0,EUR!E45/EUR!E$20)</f>
        <v>0</v>
      </c>
      <c r="F45" s="49">
        <f>IF(EUR!F$20=0,0,EUR!F45/EUR!F$20)</f>
        <v>0</v>
      </c>
      <c r="G45" s="49">
        <f>IF(EUR!G$20=0,0,EUR!G45/EUR!G$20)</f>
        <v>0</v>
      </c>
      <c r="H45" s="49">
        <f>IF(EUR!H$20=0,0,EUR!H45/EUR!H$20)</f>
        <v>0</v>
      </c>
      <c r="I45" s="49">
        <f>IF(EUR!I$20=0,0,EUR!I45/EUR!I$20)</f>
        <v>0</v>
      </c>
      <c r="J45" s="49">
        <f>IF(EUR!J$20=0,0,EUR!J45/EUR!J$20)</f>
        <v>0</v>
      </c>
      <c r="K45" s="49">
        <f>IF(EUR!K$20=0,0,EUR!K45/EUR!K$20)</f>
        <v>0</v>
      </c>
      <c r="L45" s="49">
        <f>IF(EUR!L$20=0,0,EUR!L45/EUR!L$20)</f>
        <v>0</v>
      </c>
      <c r="M45" s="49">
        <f>IF(EUR!M$20=0,0,EUR!M45/EUR!M$20)</f>
        <v>0</v>
      </c>
      <c r="N45" s="49">
        <f>IF(EUR!N$20=0,0,EUR!N45/EUR!N$20)</f>
        <v>0</v>
      </c>
      <c r="O45" s="49">
        <f>IF(EUR!O$20=0,0,EUR!O45/EUR!O$20)</f>
        <v>0</v>
      </c>
      <c r="P45" s="55">
        <f t="shared" si="3"/>
        <v>3.0624769173950508</v>
      </c>
      <c r="Q45" s="49">
        <f t="shared" si="4"/>
        <v>3.0624769173950508</v>
      </c>
      <c r="R45" s="121"/>
      <c r="S45" s="121"/>
      <c r="T45" s="121"/>
      <c r="U45" s="121"/>
      <c r="V45" s="121"/>
      <c r="W45" s="121"/>
      <c r="X45" s="121"/>
    </row>
    <row r="46" spans="1:24" ht="12.75" x14ac:dyDescent="0.35">
      <c r="A46" s="61" t="s">
        <v>136</v>
      </c>
      <c r="B46" s="61" t="s">
        <v>137</v>
      </c>
      <c r="C46" s="49">
        <f>IF(EUR!C$20=0,0,EUR!C46/EUR!C$20)</f>
        <v>857.68347237335274</v>
      </c>
      <c r="D46" s="49">
        <f>IF(EUR!D$20=0,0,EUR!D46/EUR!D$20)</f>
        <v>879.65037547704048</v>
      </c>
      <c r="E46" s="49">
        <f>IF(EUR!E$20=0,0,EUR!E46/EUR!E$20)</f>
        <v>0</v>
      </c>
      <c r="F46" s="49">
        <f>IF(EUR!F$20=0,0,EUR!F46/EUR!F$20)</f>
        <v>0</v>
      </c>
      <c r="G46" s="49">
        <f>IF(EUR!G$20=0,0,EUR!G46/EUR!G$20)</f>
        <v>0</v>
      </c>
      <c r="H46" s="49">
        <f>IF(EUR!H$20=0,0,EUR!H46/EUR!H$20)</f>
        <v>0</v>
      </c>
      <c r="I46" s="49">
        <f>IF(EUR!I$20=0,0,EUR!I46/EUR!I$20)</f>
        <v>0</v>
      </c>
      <c r="J46" s="49">
        <f>IF(EUR!J$20=0,0,EUR!J46/EUR!J$20)</f>
        <v>0</v>
      </c>
      <c r="K46" s="49">
        <f>IF(EUR!K$20=0,0,EUR!K46/EUR!K$20)</f>
        <v>0</v>
      </c>
      <c r="L46" s="49">
        <f>IF(EUR!L$20=0,0,EUR!L46/EUR!L$20)</f>
        <v>0</v>
      </c>
      <c r="M46" s="49">
        <f>IF(EUR!M$20=0,0,EUR!M46/EUR!M$20)</f>
        <v>0</v>
      </c>
      <c r="N46" s="49">
        <f>IF(EUR!N$20=0,0,EUR!N46/EUR!N$20)</f>
        <v>0</v>
      </c>
      <c r="O46" s="49">
        <f>IF(EUR!O$20=0,0,EUR!O46/EUR!O$20)</f>
        <v>0</v>
      </c>
      <c r="P46" s="55">
        <f t="shared" si="3"/>
        <v>879.65037547704048</v>
      </c>
      <c r="Q46" s="49">
        <f t="shared" si="4"/>
        <v>879.65037547704048</v>
      </c>
      <c r="R46" s="121"/>
      <c r="S46" s="121"/>
      <c r="T46" s="121"/>
      <c r="U46" s="121"/>
      <c r="V46" s="121"/>
      <c r="W46" s="121"/>
      <c r="X46" s="121"/>
    </row>
    <row r="47" spans="1:24" ht="12.75" x14ac:dyDescent="0.35">
      <c r="A47" s="61" t="s">
        <v>138</v>
      </c>
      <c r="B47" s="61" t="s">
        <v>139</v>
      </c>
      <c r="C47" s="49">
        <f>IF(EUR!C$20=0,0,EUR!C47/EUR!C$20)</f>
        <v>216.81718655543469</v>
      </c>
      <c r="D47" s="49">
        <f>IF(EUR!D$20=0,0,EUR!D47/EUR!D$20)</f>
        <v>221.57166687184537</v>
      </c>
      <c r="E47" s="49">
        <f>IF(EUR!E$20=0,0,EUR!E47/EUR!E$20)</f>
        <v>0</v>
      </c>
      <c r="F47" s="49">
        <f>IF(EUR!F$20=0,0,EUR!F47/EUR!F$20)</f>
        <v>0</v>
      </c>
      <c r="G47" s="49">
        <f>IF(EUR!G$20=0,0,EUR!G47/EUR!G$20)</f>
        <v>0</v>
      </c>
      <c r="H47" s="49">
        <f>IF(EUR!H$20=0,0,EUR!H47/EUR!H$20)</f>
        <v>0</v>
      </c>
      <c r="I47" s="49">
        <f>IF(EUR!I$20=0,0,EUR!I47/EUR!I$20)</f>
        <v>0</v>
      </c>
      <c r="J47" s="49">
        <f>IF(EUR!J$20=0,0,EUR!J47/EUR!J$20)</f>
        <v>0</v>
      </c>
      <c r="K47" s="49">
        <f>IF(EUR!K$20=0,0,EUR!K47/EUR!K$20)</f>
        <v>0</v>
      </c>
      <c r="L47" s="49">
        <f>IF(EUR!L$20=0,0,EUR!L47/EUR!L$20)</f>
        <v>0</v>
      </c>
      <c r="M47" s="49">
        <f>IF(EUR!M$20=0,0,EUR!M47/EUR!M$20)</f>
        <v>0</v>
      </c>
      <c r="N47" s="49">
        <f>IF(EUR!N$20=0,0,EUR!N47/EUR!N$20)</f>
        <v>0</v>
      </c>
      <c r="O47" s="49">
        <f>IF(EUR!O$20=0,0,EUR!O47/EUR!O$20)</f>
        <v>0</v>
      </c>
      <c r="P47" s="55">
        <f t="shared" si="3"/>
        <v>221.57166687184537</v>
      </c>
      <c r="Q47" s="49">
        <f t="shared" si="4"/>
        <v>221.57166687184537</v>
      </c>
      <c r="R47" s="121"/>
      <c r="S47" s="121"/>
      <c r="T47" s="121"/>
      <c r="U47" s="121"/>
      <c r="V47" s="121"/>
      <c r="W47" s="121"/>
      <c r="X47" s="121"/>
    </row>
    <row r="48" spans="1:24" ht="12.75" x14ac:dyDescent="0.35">
      <c r="A48" s="61" t="s">
        <v>140</v>
      </c>
      <c r="B48" s="61" t="s">
        <v>141</v>
      </c>
      <c r="C48" s="49">
        <f>IF(EUR!C$20=0,0,EUR!C48/EUR!C$20)</f>
        <v>16006.742836416395</v>
      </c>
      <c r="D48" s="49">
        <f>IF(EUR!D$20=0,0,EUR!D48/EUR!D$20)</f>
        <v>16569.154868890804</v>
      </c>
      <c r="E48" s="49">
        <f>IF(EUR!E$20=0,0,EUR!E48/EUR!E$20)</f>
        <v>0</v>
      </c>
      <c r="F48" s="49">
        <f>IF(EUR!F$20=0,0,EUR!F48/EUR!F$20)</f>
        <v>0</v>
      </c>
      <c r="G48" s="49">
        <f>IF(EUR!G$20=0,0,EUR!G48/EUR!G$20)</f>
        <v>0</v>
      </c>
      <c r="H48" s="49">
        <f>IF(EUR!H$20=0,0,EUR!H48/EUR!H$20)</f>
        <v>0</v>
      </c>
      <c r="I48" s="49">
        <f>IF(EUR!I$20=0,0,EUR!I48/EUR!I$20)</f>
        <v>0</v>
      </c>
      <c r="J48" s="49">
        <f>IF(EUR!J$20=0,0,EUR!J48/EUR!J$20)</f>
        <v>0</v>
      </c>
      <c r="K48" s="49">
        <f>IF(EUR!K$20=0,0,EUR!K48/EUR!K$20)</f>
        <v>0</v>
      </c>
      <c r="L48" s="49">
        <f>IF(EUR!L$20=0,0,EUR!L48/EUR!L$20)</f>
        <v>0</v>
      </c>
      <c r="M48" s="49">
        <f>IF(EUR!M$20=0,0,EUR!M48/EUR!M$20)</f>
        <v>0</v>
      </c>
      <c r="N48" s="49">
        <f>IF(EUR!N$20=0,0,EUR!N48/EUR!N$20)</f>
        <v>0</v>
      </c>
      <c r="O48" s="49">
        <f>IF(EUR!O$20=0,0,EUR!O48/EUR!O$20)</f>
        <v>0</v>
      </c>
      <c r="P48" s="55">
        <f t="shared" si="3"/>
        <v>16569.154868890804</v>
      </c>
      <c r="Q48" s="49">
        <f t="shared" si="4"/>
        <v>16569.154868890804</v>
      </c>
      <c r="R48" s="121"/>
      <c r="S48" s="121"/>
      <c r="T48" s="121"/>
      <c r="U48" s="121"/>
      <c r="V48" s="121"/>
      <c r="W48" s="121"/>
      <c r="X48" s="121"/>
    </row>
    <row r="49" spans="1:24" x14ac:dyDescent="0.25">
      <c r="A49" s="121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</row>
    <row r="50" spans="1:24" x14ac:dyDescent="0.25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</row>
    <row r="51" spans="1:24" x14ac:dyDescent="0.25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</row>
    <row r="52" spans="1:24" x14ac:dyDescent="0.25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</row>
    <row r="53" spans="1:24" x14ac:dyDescent="0.2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</row>
    <row r="54" spans="1:24" x14ac:dyDescent="0.25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</row>
    <row r="55" spans="1:24" x14ac:dyDescent="0.25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</row>
    <row r="56" spans="1:24" x14ac:dyDescent="0.25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</row>
    <row r="57" spans="1:24" x14ac:dyDescent="0.25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</row>
    <row r="58" spans="1:24" x14ac:dyDescent="0.25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</row>
    <row r="59" spans="1:24" x14ac:dyDescent="0.25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</row>
    <row r="60" spans="1:24" x14ac:dyDescent="0.25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</row>
    <row r="61" spans="1:24" x14ac:dyDescent="0.25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</row>
    <row r="62" spans="1:24" x14ac:dyDescent="0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</row>
    <row r="63" spans="1:24" x14ac:dyDescent="0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</row>
    <row r="64" spans="1:24" x14ac:dyDescent="0.2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</row>
    <row r="65" spans="1:24" x14ac:dyDescent="0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</row>
    <row r="66" spans="1:24" x14ac:dyDescent="0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</row>
    <row r="67" spans="1:24" x14ac:dyDescent="0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</row>
    <row r="68" spans="1:24" x14ac:dyDescent="0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</row>
    <row r="69" spans="1:24" x14ac:dyDescent="0.2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</row>
    <row r="70" spans="1:24" x14ac:dyDescent="0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</row>
    <row r="71" spans="1:24" x14ac:dyDescent="0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</row>
    <row r="72" spans="1:24" x14ac:dyDescent="0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</row>
    <row r="73" spans="1:24" x14ac:dyDescent="0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</row>
    <row r="74" spans="1:24" x14ac:dyDescent="0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</row>
    <row r="75" spans="1:24" x14ac:dyDescent="0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</row>
    <row r="76" spans="1:24" x14ac:dyDescent="0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</row>
    <row r="77" spans="1:24" x14ac:dyDescent="0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</row>
    <row r="78" spans="1:24" x14ac:dyDescent="0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</row>
    <row r="79" spans="1:24" x14ac:dyDescent="0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</row>
    <row r="80" spans="1:24" x14ac:dyDescent="0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</row>
    <row r="81" spans="1:24" x14ac:dyDescent="0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</row>
    <row r="82" spans="1:24" x14ac:dyDescent="0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</row>
    <row r="83" spans="1:24" x14ac:dyDescent="0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</row>
    <row r="84" spans="1:24" x14ac:dyDescent="0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</row>
    <row r="85" spans="1:24" x14ac:dyDescent="0.2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</row>
    <row r="86" spans="1:24" x14ac:dyDescent="0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</row>
    <row r="87" spans="1:24" x14ac:dyDescent="0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</row>
    <row r="88" spans="1:24" x14ac:dyDescent="0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</row>
    <row r="89" spans="1:24" x14ac:dyDescent="0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</row>
    <row r="90" spans="1:24" x14ac:dyDescent="0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</row>
    <row r="91" spans="1:24" x14ac:dyDescent="0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</row>
    <row r="92" spans="1:24" x14ac:dyDescent="0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</row>
    <row r="93" spans="1:24" x14ac:dyDescent="0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</row>
    <row r="94" spans="1:24" x14ac:dyDescent="0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</row>
    <row r="95" spans="1:24" x14ac:dyDescent="0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</row>
    <row r="96" spans="1:24" x14ac:dyDescent="0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</row>
    <row r="97" spans="1:24" x14ac:dyDescent="0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</row>
    <row r="98" spans="1:24" x14ac:dyDescent="0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</row>
    <row r="99" spans="1:24" x14ac:dyDescent="0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</row>
    <row r="100" spans="1:24" x14ac:dyDescent="0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</row>
    <row r="101" spans="1:24" x14ac:dyDescent="0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</row>
    <row r="102" spans="1:24" x14ac:dyDescent="0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</row>
    <row r="103" spans="1:24" x14ac:dyDescent="0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</row>
    <row r="104" spans="1:24" x14ac:dyDescent="0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</row>
    <row r="105" spans="1:24" x14ac:dyDescent="0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</row>
    <row r="106" spans="1:24" x14ac:dyDescent="0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</row>
    <row r="107" spans="1:24" x14ac:dyDescent="0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</row>
    <row r="108" spans="1:24" x14ac:dyDescent="0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</row>
    <row r="109" spans="1:24" x14ac:dyDescent="0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</row>
    <row r="110" spans="1:24" x14ac:dyDescent="0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</row>
    <row r="111" spans="1:24" x14ac:dyDescent="0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</row>
    <row r="112" spans="1:24" x14ac:dyDescent="0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</row>
    <row r="113" spans="1:24" x14ac:dyDescent="0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</row>
    <row r="114" spans="1:24" x14ac:dyDescent="0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</row>
    <row r="115" spans="1:24" x14ac:dyDescent="0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</row>
    <row r="116" spans="1:24" x14ac:dyDescent="0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</row>
    <row r="117" spans="1:24" x14ac:dyDescent="0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</row>
    <row r="118" spans="1:24" x14ac:dyDescent="0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</row>
    <row r="119" spans="1:24" x14ac:dyDescent="0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</row>
    <row r="120" spans="1:24" x14ac:dyDescent="0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</row>
    <row r="121" spans="1:24" x14ac:dyDescent="0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</row>
    <row r="122" spans="1:24" x14ac:dyDescent="0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</row>
    <row r="123" spans="1:24" x14ac:dyDescent="0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</row>
    <row r="124" spans="1:24" x14ac:dyDescent="0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</row>
    <row r="125" spans="1:24" x14ac:dyDescent="0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</row>
    <row r="126" spans="1:24" x14ac:dyDescent="0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</row>
    <row r="127" spans="1:24" x14ac:dyDescent="0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</row>
    <row r="128" spans="1:24" x14ac:dyDescent="0.2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</row>
    <row r="129" spans="1:24" x14ac:dyDescent="0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</row>
    <row r="130" spans="1:24" x14ac:dyDescent="0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</row>
    <row r="131" spans="1:24" x14ac:dyDescent="0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</row>
    <row r="132" spans="1:24" x14ac:dyDescent="0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</row>
    <row r="133" spans="1:24" x14ac:dyDescent="0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</row>
    <row r="134" spans="1:24" x14ac:dyDescent="0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</row>
    <row r="135" spans="1:24" x14ac:dyDescent="0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</row>
    <row r="136" spans="1:24" x14ac:dyDescent="0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</row>
    <row r="137" spans="1:24" x14ac:dyDescent="0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</row>
    <row r="138" spans="1:24" x14ac:dyDescent="0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</row>
    <row r="139" spans="1:24" x14ac:dyDescent="0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</row>
    <row r="140" spans="1:24" x14ac:dyDescent="0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</row>
    <row r="141" spans="1:24" x14ac:dyDescent="0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</row>
    <row r="142" spans="1:24" x14ac:dyDescent="0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</row>
    <row r="143" spans="1:24" x14ac:dyDescent="0.2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</row>
    <row r="144" spans="1:24" x14ac:dyDescent="0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</row>
  </sheetData>
  <phoneticPr fontId="0" type="noConversion"/>
  <printOptions horizontalCentered="1" verticalCentered="1" gridLinesSet="0"/>
  <pageMargins left="0.74803149606299213" right="0.74803149606299213" top="0.98425196850393704" bottom="0.98425196850393704" header="0.51181102362204722" footer="0.51181102362204722"/>
  <pageSetup paperSize="9" scale="74" orientation="landscape" horizontalDpi="2400" verticalDpi="2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syncVertical="1" syncRef="A7" transitionEvaluation="1" codeName="Sheet8">
    <pageSetUpPr fitToPage="1"/>
  </sheetPr>
  <dimension ref="A1:AE48"/>
  <sheetViews>
    <sheetView showGridLines="0" showZeros="0" topLeftCell="A7" workbookViewId="0">
      <selection activeCell="C8" sqref="C8"/>
    </sheetView>
  </sheetViews>
  <sheetFormatPr defaultColWidth="8.73046875" defaultRowHeight="11.65" x14ac:dyDescent="0.25"/>
  <cols>
    <col min="1" max="1" width="23.53125" style="5" customWidth="1"/>
    <col min="2" max="2" width="5.265625" style="5" customWidth="1"/>
    <col min="3" max="3" width="10.796875" style="5" customWidth="1"/>
    <col min="4" max="4" width="11.53125" style="5" customWidth="1"/>
    <col min="5" max="14" width="10.46484375" style="5" bestFit="1" customWidth="1"/>
    <col min="15" max="15" width="9.19921875" style="5" customWidth="1"/>
    <col min="16" max="16" width="9.73046875" style="5" customWidth="1"/>
    <col min="17" max="17" width="10.46484375" style="5" bestFit="1" customWidth="1"/>
    <col min="18" max="18" width="9.2656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>
        <f>MONTHS</f>
        <v>1</v>
      </c>
    </row>
    <row r="2" spans="1:31" ht="13.15" x14ac:dyDescent="0.4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35" t="s">
        <v>48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60">
        <f>EUR!P6</f>
        <v>2024</v>
      </c>
      <c r="Q6" s="60">
        <f>EUR!Q6</f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AUD!C7</f>
        <v>2023</v>
      </c>
      <c r="D7" s="17">
        <f>AUD!D7</f>
        <v>2024</v>
      </c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24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64" t="s">
        <v>9</v>
      </c>
      <c r="C9" s="37">
        <f>IF(EUR!C$29=0,0,EUR!C9/EUR!C$29)</f>
        <v>0.18524007113218732</v>
      </c>
      <c r="D9" s="37">
        <f>IF(EUR!D$29=0,0,EUR!D9/EUR!D$29)</f>
        <v>0.18608459405645808</v>
      </c>
      <c r="E9" s="37">
        <f>IF(EUR!E$29=0,0,EUR!E9/EUR!E$29)</f>
        <v>0</v>
      </c>
      <c r="F9" s="37">
        <f>IF(EUR!F$29=0,0,EUR!F9/EUR!F$29)</f>
        <v>0</v>
      </c>
      <c r="G9" s="37">
        <f>IF(EUR!G$29=0,0,EUR!G9/EUR!G$29)</f>
        <v>0</v>
      </c>
      <c r="H9" s="37">
        <f>IF(EUR!H$29=0,0,EUR!H9/EUR!H$29)</f>
        <v>0</v>
      </c>
      <c r="I9" s="37">
        <f>IF(EUR!I$29=0,0,EUR!I9/EUR!I$29)</f>
        <v>0</v>
      </c>
      <c r="J9" s="37">
        <f>IF(EUR!J$29=0,0,EUR!J9/EUR!J$29)</f>
        <v>0</v>
      </c>
      <c r="K9" s="37">
        <f>IF(EUR!K$29=0,0,EUR!K9/EUR!K$29)</f>
        <v>0</v>
      </c>
      <c r="L9" s="37">
        <f>IF(EUR!L$29=0,0,EUR!L9/EUR!L$29)</f>
        <v>0</v>
      </c>
      <c r="M9" s="37">
        <f>IF(EUR!M$29=0,0,EUR!M9/EUR!M$29)</f>
        <v>0</v>
      </c>
      <c r="N9" s="37">
        <f>IF(EUR!N$29=0,0,EUR!N9/EUR!N$29)</f>
        <v>0</v>
      </c>
      <c r="O9" s="37">
        <f>IF(EUR!O$29=0,0,EUR!O9/EUR!O$29)</f>
        <v>0</v>
      </c>
      <c r="P9" s="50">
        <f t="shared" ref="P9:P34" si="0">SUM(D9:O9)/$R$1</f>
        <v>0.18608459405645808</v>
      </c>
      <c r="Q9" s="49">
        <f t="shared" ref="Q9:Q34" si="1">D9</f>
        <v>0.18608459405645808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64" t="s">
        <v>11</v>
      </c>
      <c r="C10" s="37">
        <f>IF(EUR!C$29=0,0,EUR!C10/EUR!C$29)</f>
        <v>0.15998814463544755</v>
      </c>
      <c r="D10" s="37">
        <f>IF(EUR!D$29=0,0,EUR!D10/EUR!D$29)</f>
        <v>0.1620052475855524</v>
      </c>
      <c r="E10" s="37">
        <f>IF(EUR!E$29=0,0,EUR!E10/EUR!E$29)</f>
        <v>0</v>
      </c>
      <c r="F10" s="37">
        <f>IF(EUR!F$29=0,0,EUR!F10/EUR!F$29)</f>
        <v>0</v>
      </c>
      <c r="G10" s="37">
        <f>IF(EUR!G$29=0,0,EUR!G10/EUR!G$29)</f>
        <v>0</v>
      </c>
      <c r="H10" s="37">
        <f>IF(EUR!H$29=0,0,EUR!H10/EUR!H$29)</f>
        <v>0</v>
      </c>
      <c r="I10" s="37">
        <f>IF(EUR!I$29=0,0,EUR!I10/EUR!I$29)</f>
        <v>0</v>
      </c>
      <c r="J10" s="37">
        <f>IF(EUR!J$29=0,0,EUR!J10/EUR!J$29)</f>
        <v>0</v>
      </c>
      <c r="K10" s="37">
        <f>IF(EUR!K$29=0,0,EUR!K10/EUR!K$29)</f>
        <v>0</v>
      </c>
      <c r="L10" s="37">
        <f>IF(EUR!L$29=0,0,EUR!L10/EUR!L$29)</f>
        <v>0</v>
      </c>
      <c r="M10" s="37">
        <f>IF(EUR!M$29=0,0,EUR!M10/EUR!M$29)</f>
        <v>0</v>
      </c>
      <c r="N10" s="37">
        <f>IF(EUR!N$29=0,0,EUR!N10/EUR!N$29)</f>
        <v>0</v>
      </c>
      <c r="O10" s="37">
        <f>IF(EUR!O$29=0,0,EUR!O10/EUR!O$29)</f>
        <v>0</v>
      </c>
      <c r="P10" s="50">
        <f t="shared" si="0"/>
        <v>0.1620052475855524</v>
      </c>
      <c r="Q10" s="49">
        <f t="shared" si="1"/>
        <v>0.1620052475855524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64" t="s">
        <v>13</v>
      </c>
      <c r="C11" s="37">
        <f>IF(EUR!C$29=0,0,EUR!C11/EUR!C$29)</f>
        <v>0.20248592175459396</v>
      </c>
      <c r="D11" s="37">
        <f>IF(EUR!D$29=0,0,EUR!D11/EUR!D$29)</f>
        <v>0.20681441783434748</v>
      </c>
      <c r="E11" s="37">
        <f>IF(EUR!E$29=0,0,EUR!E11/EUR!E$29)</f>
        <v>0</v>
      </c>
      <c r="F11" s="37">
        <f>IF(EUR!F$29=0,0,EUR!F11/EUR!F$29)</f>
        <v>0</v>
      </c>
      <c r="G11" s="37">
        <f>IF(EUR!G$29=0,0,EUR!G11/EUR!G$29)</f>
        <v>0</v>
      </c>
      <c r="H11" s="37">
        <f>IF(EUR!H$29=0,0,EUR!H11/EUR!H$29)</f>
        <v>0</v>
      </c>
      <c r="I11" s="37">
        <f>IF(EUR!I$29=0,0,EUR!I11/EUR!I$29)</f>
        <v>0</v>
      </c>
      <c r="J11" s="37">
        <f>IF(EUR!J$29=0,0,EUR!J11/EUR!J$29)</f>
        <v>0</v>
      </c>
      <c r="K11" s="37">
        <f>IF(EUR!K$29=0,0,EUR!K11/EUR!K$29)</f>
        <v>0</v>
      </c>
      <c r="L11" s="37">
        <f>IF(EUR!L$29=0,0,EUR!L11/EUR!L$29)</f>
        <v>0</v>
      </c>
      <c r="M11" s="37">
        <f>IF(EUR!M$29=0,0,EUR!M11/EUR!M$29)</f>
        <v>0</v>
      </c>
      <c r="N11" s="37">
        <f>IF(EUR!N$29=0,0,EUR!N11/EUR!N$29)</f>
        <v>0</v>
      </c>
      <c r="O11" s="37">
        <f>IF(EUR!O$29=0,0,EUR!O11/EUR!O$29)</f>
        <v>0</v>
      </c>
      <c r="P11" s="50">
        <f t="shared" si="0"/>
        <v>0.20681441783434748</v>
      </c>
      <c r="Q11" s="49">
        <f t="shared" si="1"/>
        <v>0.20681441783434748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64" t="s">
        <v>15</v>
      </c>
      <c r="C12" s="49">
        <f>IF(EUR!C$29=0,0,EUR!C12/EUR!C$29)</f>
        <v>0.40821539715471256</v>
      </c>
      <c r="D12" s="49">
        <f>IF(EUR!D$29=0,0,EUR!D12/EUR!D$29)</f>
        <v>0.41007648076815723</v>
      </c>
      <c r="E12" s="37">
        <f>IF(EUR!E$29=0,0,EUR!E12/EUR!E$29)</f>
        <v>0</v>
      </c>
      <c r="F12" s="37">
        <f>IF(EUR!F$29=0,0,EUR!F12/EUR!F$29)</f>
        <v>0</v>
      </c>
      <c r="G12" s="37">
        <f>IF(EUR!G$29=0,0,EUR!G12/EUR!G$29)</f>
        <v>0</v>
      </c>
      <c r="H12" s="37">
        <f>IF(EUR!H$29=0,0,EUR!H12/EUR!H$29)</f>
        <v>0</v>
      </c>
      <c r="I12" s="37">
        <f>IF(EUR!I$29=0,0,EUR!I12/EUR!I$29)</f>
        <v>0</v>
      </c>
      <c r="J12" s="37">
        <f>IF(EUR!J$29=0,0,EUR!J12/EUR!J$29)</f>
        <v>0</v>
      </c>
      <c r="K12" s="37">
        <f>IF(EUR!K$29=0,0,EUR!K12/EUR!K$29)</f>
        <v>0</v>
      </c>
      <c r="L12" s="37">
        <f>IF(EUR!L$29=0,0,EUR!L12/EUR!L$29)</f>
        <v>0</v>
      </c>
      <c r="M12" s="37">
        <f>IF(EUR!M$29=0,0,EUR!M12/EUR!M$29)</f>
        <v>0</v>
      </c>
      <c r="N12" s="37">
        <f>IF(EUR!N$29=0,0,EUR!N12/EUR!N$29)</f>
        <v>0</v>
      </c>
      <c r="O12" s="37">
        <f>IF(EUR!O$29=0,0,EUR!O12/EUR!O$29)</f>
        <v>0</v>
      </c>
      <c r="P12" s="50">
        <f t="shared" si="0"/>
        <v>0.41007648076815723</v>
      </c>
      <c r="Q12" s="49">
        <f t="shared" si="1"/>
        <v>0.41007648076815723</v>
      </c>
      <c r="R12" s="2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64" t="s">
        <v>17</v>
      </c>
      <c r="C13" s="49">
        <f>IF(EUR!C$29=0,0,EUR!C13/EUR!C$29)</f>
        <v>0.36229808832246591</v>
      </c>
      <c r="D13" s="49">
        <f>IF(EUR!D$29=0,0,EUR!D13/EUR!D$29)</f>
        <v>0.36394983159344235</v>
      </c>
      <c r="E13" s="37">
        <f>IF(EUR!E$29=0,0,EUR!E13/EUR!E$29)</f>
        <v>0</v>
      </c>
      <c r="F13" s="37">
        <f>IF(EUR!F$29=0,0,EUR!F13/EUR!F$29)</f>
        <v>0</v>
      </c>
      <c r="G13" s="37">
        <f>IF(EUR!G$29=0,0,EUR!G13/EUR!G$29)</f>
        <v>0</v>
      </c>
      <c r="H13" s="37">
        <f>IF(EUR!H$29=0,0,EUR!H13/EUR!H$29)</f>
        <v>0</v>
      </c>
      <c r="I13" s="37">
        <f>IF(EUR!I$29=0,0,EUR!I13/EUR!I$29)</f>
        <v>0</v>
      </c>
      <c r="J13" s="37">
        <f>IF(EUR!J$29=0,0,EUR!J13/EUR!J$29)</f>
        <v>0</v>
      </c>
      <c r="K13" s="37">
        <f>IF(EUR!K$29=0,0,EUR!K13/EUR!K$29)</f>
        <v>0</v>
      </c>
      <c r="L13" s="37">
        <f>IF(EUR!L$29=0,0,EUR!L13/EUR!L$29)</f>
        <v>0</v>
      </c>
      <c r="M13" s="37">
        <f>IF(EUR!M$29=0,0,EUR!M13/EUR!M$29)</f>
        <v>0</v>
      </c>
      <c r="N13" s="37">
        <f>IF(EUR!N$29=0,0,EUR!N13/EUR!N$29)</f>
        <v>0</v>
      </c>
      <c r="O13" s="37">
        <f>IF(EUR!O$29=0,0,EUR!O13/EUR!O$29)</f>
        <v>0</v>
      </c>
      <c r="P13" s="50">
        <f t="shared" si="0"/>
        <v>0.36394983159344235</v>
      </c>
      <c r="Q13" s="49">
        <f t="shared" si="1"/>
        <v>0.36394983159344235</v>
      </c>
      <c r="R13" s="2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64" t="s">
        <v>19</v>
      </c>
      <c r="C14" s="49">
        <f>IF(EUR!C$29=0,0,EUR!C14/EUR!C$29)</f>
        <v>1.215095213396562</v>
      </c>
      <c r="D14" s="49">
        <f>IF(EUR!D$29=0,0,EUR!D14/EUR!D$29)</f>
        <v>1.2206349206349207</v>
      </c>
      <c r="E14" s="49">
        <f>IF(EUR!E$29=0,0,EUR!E14/EUR!E$29)</f>
        <v>0</v>
      </c>
      <c r="F14" s="49">
        <f>IF(EUR!F$29=0,0,EUR!F14/EUR!F$29)</f>
        <v>0</v>
      </c>
      <c r="G14" s="49">
        <f>IF(EUR!G$29=0,0,EUR!G14/EUR!G$29)</f>
        <v>0</v>
      </c>
      <c r="H14" s="49">
        <f>IF(EUR!H$29=0,0,EUR!H14/EUR!H$29)</f>
        <v>0</v>
      </c>
      <c r="I14" s="49">
        <f>IF(EUR!I$29=0,0,EUR!I14/EUR!I$29)</f>
        <v>0</v>
      </c>
      <c r="J14" s="49">
        <f>IF(EUR!J$29=0,0,EUR!J14/EUR!J$29)</f>
        <v>0</v>
      </c>
      <c r="K14" s="49">
        <f>IF(EUR!K$29=0,0,EUR!K14/EUR!K$29)</f>
        <v>0</v>
      </c>
      <c r="L14" s="49">
        <f>IF(EUR!L$29=0,0,EUR!L14/EUR!L$29)</f>
        <v>0</v>
      </c>
      <c r="M14" s="49">
        <f>IF(EUR!M$29=0,0,EUR!M14/EUR!M$29)</f>
        <v>0</v>
      </c>
      <c r="N14" s="49">
        <f>IF(EUR!N$29=0,0,EUR!N14/EUR!N$29)</f>
        <v>0</v>
      </c>
      <c r="O14" s="49">
        <f>IF(EUR!O$29=0,0,EUR!O14/EUR!O$29)</f>
        <v>0</v>
      </c>
      <c r="P14" s="50">
        <f t="shared" si="0"/>
        <v>1.2206349206349207</v>
      </c>
      <c r="Q14" s="49">
        <f t="shared" si="1"/>
        <v>1.2206349206349207</v>
      </c>
      <c r="R14" s="2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64" t="s">
        <v>21</v>
      </c>
      <c r="C15" s="51">
        <f>IF(EUR!C$29=0,0,EUR!C15/EUR!C$29)</f>
        <v>29.858847065797274</v>
      </c>
      <c r="D15" s="51">
        <f>IF(EUR!D$29=0,0,EUR!D15/EUR!D$29)</f>
        <v>29.135264891419638</v>
      </c>
      <c r="E15" s="51">
        <f>IF(EUR!E$29=0,0,EUR!E15/EUR!E$29)</f>
        <v>0</v>
      </c>
      <c r="F15" s="51">
        <f>IF(EUR!F$29=0,0,EUR!F15/EUR!F$29)</f>
        <v>0</v>
      </c>
      <c r="G15" s="51">
        <f>IF(EUR!G$29=0,0,EUR!G15/EUR!G$29)</f>
        <v>0</v>
      </c>
      <c r="H15" s="51">
        <f>IF(EUR!H$29=0,0,EUR!H15/EUR!H$29)</f>
        <v>0</v>
      </c>
      <c r="I15" s="51">
        <f>IF(EUR!I$29=0,0,EUR!I15/EUR!I$29)</f>
        <v>0</v>
      </c>
      <c r="J15" s="51">
        <f>IF(EUR!J$29=0,0,EUR!J15/EUR!J$29)</f>
        <v>0</v>
      </c>
      <c r="K15" s="51">
        <f>IF(EUR!K$29=0,0,EUR!K15/EUR!K$29)</f>
        <v>0</v>
      </c>
      <c r="L15" s="51">
        <f>IF(EUR!L$29=0,0,EUR!L15/EUR!L$29)</f>
        <v>0</v>
      </c>
      <c r="M15" s="51">
        <f>IF(EUR!M$29=0,0,EUR!M15/EUR!M$29)</f>
        <v>0</v>
      </c>
      <c r="N15" s="51">
        <f>IF(EUR!N$29=0,0,EUR!N15/EUR!N$29)</f>
        <v>0</v>
      </c>
      <c r="O15" s="51">
        <f>IF(EUR!O$29=0,0,EUR!O15/EUR!O$29)</f>
        <v>0</v>
      </c>
      <c r="P15" s="54">
        <f t="shared" si="0"/>
        <v>29.135264891419638</v>
      </c>
      <c r="Q15" s="51">
        <f t="shared" si="1"/>
        <v>29.135264891419638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64" t="s">
        <v>23</v>
      </c>
      <c r="C16" s="51">
        <f>IF(EUR!C$29=0,0,EUR!C16/EUR!C$29)</f>
        <v>30.821354475400121</v>
      </c>
      <c r="D16" s="51">
        <f>IF(EUR!D$29=0,0,EUR!D16/EUR!D$29)</f>
        <v>30.961871266677832</v>
      </c>
      <c r="E16" s="51">
        <f>IF(EUR!E$29=0,0,EUR!E16/EUR!E$29)</f>
        <v>0</v>
      </c>
      <c r="F16" s="51">
        <f>IF(EUR!F$29=0,0,EUR!F16/EUR!F$29)</f>
        <v>0</v>
      </c>
      <c r="G16" s="51">
        <f>IF(EUR!G$29=0,0,EUR!G16/EUR!G$29)</f>
        <v>0</v>
      </c>
      <c r="H16" s="51">
        <f>IF(EUR!H$29=0,0,EUR!H16/EUR!H$29)</f>
        <v>0</v>
      </c>
      <c r="I16" s="51">
        <f>IF(EUR!I$29=0,0,EUR!I16/EUR!I$29)</f>
        <v>0</v>
      </c>
      <c r="J16" s="51">
        <f>IF(EUR!J$29=0,0,EUR!J16/EUR!J$29)</f>
        <v>0</v>
      </c>
      <c r="K16" s="51">
        <f>IF(EUR!K$29=0,0,EUR!K16/EUR!K$29)</f>
        <v>0</v>
      </c>
      <c r="L16" s="51">
        <f>IF(EUR!L$29=0,0,EUR!L16/EUR!L$29)</f>
        <v>0</v>
      </c>
      <c r="M16" s="51">
        <f>IF(EUR!M$29=0,0,EUR!M16/EUR!M$29)</f>
        <v>0</v>
      </c>
      <c r="N16" s="51">
        <f>IF(EUR!N$29=0,0,EUR!N16/EUR!N$29)</f>
        <v>0</v>
      </c>
      <c r="O16" s="51">
        <f>IF(EUR!O$29=0,0,EUR!O16/EUR!O$29)</f>
        <v>0</v>
      </c>
      <c r="P16" s="54">
        <f t="shared" si="0"/>
        <v>30.961871266677832</v>
      </c>
      <c r="Q16" s="51">
        <f t="shared" si="1"/>
        <v>30.961871266677832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64" t="s">
        <v>25</v>
      </c>
      <c r="C17" s="40">
        <f>IF(EUR!C$29=0,0,EUR!C17/EUR!C$29)</f>
        <v>358.67479253112037</v>
      </c>
      <c r="D17" s="40">
        <f>IF(EUR!D$29=0,0,EUR!D17/EUR!D$29)</f>
        <v>360.31001693369808</v>
      </c>
      <c r="E17" s="52">
        <f>IF(EUR!E$29=0,0,EUR!E17/EUR!E$29)</f>
        <v>0</v>
      </c>
      <c r="F17" s="52">
        <f>IF(EUR!F$29=0,0,EUR!F17/EUR!F$29)</f>
        <v>0</v>
      </c>
      <c r="G17" s="52">
        <f>IF(EUR!G$29=0,0,EUR!G17/EUR!G$29)</f>
        <v>0</v>
      </c>
      <c r="H17" s="52">
        <f>IF(EUR!H$29=0,0,EUR!H17/EUR!H$29)</f>
        <v>0</v>
      </c>
      <c r="I17" s="52">
        <f>IF(EUR!I$29=0,0,EUR!I17/EUR!I$29)</f>
        <v>0</v>
      </c>
      <c r="J17" s="52">
        <f>IF(EUR!J$29=0,0,EUR!J17/EUR!J$29)</f>
        <v>0</v>
      </c>
      <c r="K17" s="52">
        <f>IF(EUR!K$29=0,0,EUR!K17/EUR!K$29)</f>
        <v>0</v>
      </c>
      <c r="L17" s="52">
        <f>IF(EUR!L$29=0,0,EUR!L17/EUR!L$29)</f>
        <v>0</v>
      </c>
      <c r="M17" s="52">
        <f>IF(EUR!M$29=0,0,EUR!M17/EUR!M$29)</f>
        <v>0</v>
      </c>
      <c r="N17" s="52">
        <f>IF(EUR!N$29=0,0,EUR!N17/EUR!N$29)</f>
        <v>0</v>
      </c>
      <c r="O17" s="52">
        <f>IF(EUR!O$29=0,0,EUR!O17/EUR!O$29)</f>
        <v>0</v>
      </c>
      <c r="P17" s="29">
        <f t="shared" si="0"/>
        <v>360.31001693369808</v>
      </c>
      <c r="Q17" s="40">
        <f t="shared" si="1"/>
        <v>360.31001693369808</v>
      </c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64" t="s">
        <v>27</v>
      </c>
      <c r="C18" s="51">
        <f>IF(EUR!C$29=0,0,EUR!C18/EUR!C$29)</f>
        <v>7.4725659454653233</v>
      </c>
      <c r="D18" s="51">
        <f>IF(EUR!D$29=0,0,EUR!D18/EUR!D$29)</f>
        <v>7.5066339157781128</v>
      </c>
      <c r="E18" s="51">
        <f>IF(EUR!E$29=0,0,EUR!E18/EUR!E$29)</f>
        <v>0</v>
      </c>
      <c r="F18" s="51">
        <f>IF(EUR!F$29=0,0,EUR!F18/EUR!F$29)</f>
        <v>0</v>
      </c>
      <c r="G18" s="51">
        <f>IF(EUR!G$29=0,0,EUR!G18/EUR!G$29)</f>
        <v>0</v>
      </c>
      <c r="H18" s="51">
        <f>IF(EUR!H$29=0,0,EUR!H18/EUR!H$29)</f>
        <v>0</v>
      </c>
      <c r="I18" s="51">
        <f>IF(EUR!I$29=0,0,EUR!I18/EUR!I$29)</f>
        <v>0</v>
      </c>
      <c r="J18" s="51">
        <f>IF(EUR!J$29=0,0,EUR!J18/EUR!J$29)</f>
        <v>0</v>
      </c>
      <c r="K18" s="51">
        <f>IF(EUR!K$29=0,0,EUR!K18/EUR!K$29)</f>
        <v>0</v>
      </c>
      <c r="L18" s="51">
        <f>IF(EUR!L$29=0,0,EUR!L18/EUR!L$29)</f>
        <v>0</v>
      </c>
      <c r="M18" s="51">
        <f>IF(EUR!M$29=0,0,EUR!M18/EUR!M$29)</f>
        <v>0</v>
      </c>
      <c r="N18" s="51">
        <f>IF(EUR!N$29=0,0,EUR!N18/EUR!N$29)</f>
        <v>0</v>
      </c>
      <c r="O18" s="51">
        <f>IF(EUR!O$29=0,0,EUR!O18/EUR!O$29)</f>
        <v>0</v>
      </c>
      <c r="P18" s="54">
        <f t="shared" si="0"/>
        <v>7.5066339157781128</v>
      </c>
      <c r="Q18" s="49">
        <f t="shared" si="1"/>
        <v>7.5066339157781128</v>
      </c>
      <c r="R18" s="2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64" t="s">
        <v>29</v>
      </c>
      <c r="C19" s="49">
        <f>IF(EUR!C$29=0,0,EUR!C19/EUR!C$29)</f>
        <v>1.38092768227623</v>
      </c>
      <c r="D19" s="49">
        <f>IF(EUR!D$29=0,0,EUR!D19/EUR!D$29)</f>
        <v>1.3871676063938667</v>
      </c>
      <c r="E19" s="49">
        <f>IF(EUR!E$29=0,0,EUR!E19/EUR!E$29)</f>
        <v>0</v>
      </c>
      <c r="F19" s="49">
        <f>IF(EUR!F$29=0,0,EUR!F19/EUR!F$29)</f>
        <v>0</v>
      </c>
      <c r="G19" s="49">
        <f>IF(EUR!G$29=0,0,EUR!G19/EUR!G$29)</f>
        <v>0</v>
      </c>
      <c r="H19" s="49">
        <f>IF(EUR!H$29=0,0,EUR!H19/EUR!H$29)</f>
        <v>0</v>
      </c>
      <c r="I19" s="49">
        <f>IF(EUR!I$29=0,0,EUR!I19/EUR!I$29)</f>
        <v>0</v>
      </c>
      <c r="J19" s="49">
        <f>IF(EUR!J$29=0,0,EUR!J19/EUR!J$29)</f>
        <v>0</v>
      </c>
      <c r="K19" s="49">
        <f>IF(EUR!K$29=0,0,EUR!K19/EUR!K$29)</f>
        <v>0</v>
      </c>
      <c r="L19" s="49">
        <f>IF(EUR!L$29=0,0,EUR!L19/EUR!L$29)</f>
        <v>0</v>
      </c>
      <c r="M19" s="49">
        <f>IF(EUR!M$29=0,0,EUR!M19/EUR!M$29)</f>
        <v>0</v>
      </c>
      <c r="N19" s="49">
        <f>IF(EUR!N$29=0,0,EUR!N19/EUR!N$29)</f>
        <v>0</v>
      </c>
      <c r="O19" s="49">
        <f>IF(EUR!O$29=0,0,EUR!O19/EUR!O$29)</f>
        <v>0</v>
      </c>
      <c r="P19" s="50">
        <f t="shared" si="0"/>
        <v>1.3871676063938667</v>
      </c>
      <c r="Q19" s="49">
        <f t="shared" si="1"/>
        <v>1.3871676063938667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64" t="s">
        <v>31</v>
      </c>
      <c r="C20" s="49">
        <f>IF(EUR!C$29=0,0,EUR!C20/EUR!C$29)</f>
        <v>0.30642412566686428</v>
      </c>
      <c r="D20" s="49">
        <f>IF(EUR!D$29=0,0,EUR!D20/EUR!D$29)</f>
        <v>0.30231303150412181</v>
      </c>
      <c r="E20" s="37">
        <f>IF(EUR!E$29=0,0,EUR!E20/EUR!E$29)</f>
        <v>0</v>
      </c>
      <c r="F20" s="37">
        <f>IF(EUR!F$29=0,0,EUR!F20/EUR!F$29)</f>
        <v>0</v>
      </c>
      <c r="G20" s="37">
        <f>IF(EUR!G$29=0,0,EUR!G20/EUR!G$29)</f>
        <v>0</v>
      </c>
      <c r="H20" s="37">
        <f>IF(EUR!H$29=0,0,EUR!H20/EUR!H$29)</f>
        <v>0</v>
      </c>
      <c r="I20" s="37">
        <f>IF(EUR!I$29=0,0,EUR!I20/EUR!I$29)</f>
        <v>0</v>
      </c>
      <c r="J20" s="37">
        <f>IF(EUR!J$29=0,0,EUR!J20/EUR!J$29)</f>
        <v>0</v>
      </c>
      <c r="K20" s="37">
        <f>IF(EUR!K$29=0,0,EUR!K20/EUR!K$29)</f>
        <v>0</v>
      </c>
      <c r="L20" s="37">
        <f>IF(EUR!L$29=0,0,EUR!L20/EUR!L$29)</f>
        <v>0</v>
      </c>
      <c r="M20" s="37">
        <f>IF(EUR!M$29=0,0,EUR!M20/EUR!M$29)</f>
        <v>0</v>
      </c>
      <c r="N20" s="37">
        <f>IF(EUR!N$29=0,0,EUR!N20/EUR!N$29)</f>
        <v>0</v>
      </c>
      <c r="O20" s="37">
        <f>IF(EUR!O$29=0,0,EUR!O20/EUR!O$29)</f>
        <v>0</v>
      </c>
      <c r="P20" s="50">
        <f t="shared" si="0"/>
        <v>0.30231303150412181</v>
      </c>
      <c r="Q20" s="49">
        <f t="shared" si="1"/>
        <v>0.30231303150412181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64" t="s">
        <v>33</v>
      </c>
      <c r="C21" s="37">
        <f>IF(EUR!C$29=0,0,EUR!C21/EUR!C$29)</f>
        <v>0.27545198577356256</v>
      </c>
      <c r="D21" s="37">
        <f>IF(EUR!D$29=0,0,EUR!D21/EUR!D$29)</f>
        <v>0.27350713634418206</v>
      </c>
      <c r="E21" s="37">
        <f>IF(EUR!E$29=0,0,EUR!E21/EUR!E$29)</f>
        <v>0</v>
      </c>
      <c r="F21" s="37">
        <f>IF(EUR!F$29=0,0,EUR!F21/EUR!F$29)</f>
        <v>0</v>
      </c>
      <c r="G21" s="37">
        <f>IF(EUR!G$29=0,0,EUR!G21/EUR!G$29)</f>
        <v>0</v>
      </c>
      <c r="H21" s="37">
        <f>IF(EUR!H$29=0,0,EUR!H21/EUR!H$29)</f>
        <v>0</v>
      </c>
      <c r="I21" s="37">
        <f>IF(EUR!I$29=0,0,EUR!I21/EUR!I$29)</f>
        <v>0</v>
      </c>
      <c r="J21" s="37">
        <f>IF(EUR!J$29=0,0,EUR!J21/EUR!J$29)</f>
        <v>0</v>
      </c>
      <c r="K21" s="37">
        <f>IF(EUR!K$29=0,0,EUR!K21/EUR!K$29)</f>
        <v>0</v>
      </c>
      <c r="L21" s="37">
        <f>IF(EUR!L$29=0,0,EUR!L21/EUR!L$29)</f>
        <v>0</v>
      </c>
      <c r="M21" s="37">
        <f>IF(EUR!M$29=0,0,EUR!M21/EUR!M$29)</f>
        <v>0</v>
      </c>
      <c r="N21" s="37">
        <f>IF(EUR!N$29=0,0,EUR!N21/EUR!N$29)</f>
        <v>0</v>
      </c>
      <c r="O21" s="37">
        <f>IF(EUR!O$29=0,0,EUR!O21/EUR!O$29)</f>
        <v>0</v>
      </c>
      <c r="P21" s="50">
        <f t="shared" si="0"/>
        <v>0.27350713634418206</v>
      </c>
      <c r="Q21" s="49">
        <f t="shared" si="1"/>
        <v>0.27350713634418206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64" t="s">
        <v>35</v>
      </c>
      <c r="C22" s="37">
        <f>IF(EUR!C$29=0,0,EUR!C22/EUR!C$29)</f>
        <v>0.17712655601659752</v>
      </c>
      <c r="D22" s="37">
        <f>IF(EUR!D$29=0,0,EUR!D22/EUR!D$29)</f>
        <v>0.17309588939131731</v>
      </c>
      <c r="E22" s="37">
        <f>IF(EUR!E$29=0,0,EUR!E22/EUR!E$29)</f>
        <v>0</v>
      </c>
      <c r="F22" s="37">
        <f>IF(EUR!F$29=0,0,EUR!F22/EUR!F$29)</f>
        <v>0</v>
      </c>
      <c r="G22" s="37">
        <f>IF(EUR!G$29=0,0,EUR!G22/EUR!G$29)</f>
        <v>0</v>
      </c>
      <c r="H22" s="37">
        <f>IF(EUR!H$29=0,0,EUR!H22/EUR!H$29)</f>
        <v>0</v>
      </c>
      <c r="I22" s="37">
        <f>IF(EUR!I$29=0,0,EUR!I22/EUR!I$29)</f>
        <v>0</v>
      </c>
      <c r="J22" s="37">
        <f>IF(EUR!J$29=0,0,EUR!J22/EUR!J$29)</f>
        <v>0</v>
      </c>
      <c r="K22" s="37">
        <f>IF(EUR!K$29=0,0,EUR!K22/EUR!K$29)</f>
        <v>0</v>
      </c>
      <c r="L22" s="37">
        <f>IF(EUR!L$29=0,0,EUR!L22/EUR!L$29)</f>
        <v>0</v>
      </c>
      <c r="M22" s="37">
        <f>IF(EUR!M$29=0,0,EUR!M22/EUR!M$29)</f>
        <v>0</v>
      </c>
      <c r="N22" s="37">
        <f>IF(EUR!N$29=0,0,EUR!N22/EUR!N$29)</f>
        <v>0</v>
      </c>
      <c r="O22" s="37">
        <f>IF(EUR!O$29=0,0,EUR!O22/EUR!O$29)</f>
        <v>0</v>
      </c>
      <c r="P22" s="50">
        <f t="shared" si="0"/>
        <v>0.17309588939131731</v>
      </c>
      <c r="Q22" s="49">
        <f t="shared" si="1"/>
        <v>0.17309588939131731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64" t="s">
        <v>37</v>
      </c>
      <c r="C23" s="49">
        <f>IF(EUR!C$29=0,0,EUR!C23/EUR!C$29)</f>
        <v>2.1174422050978068</v>
      </c>
      <c r="D23" s="49">
        <f>IF(EUR!D$29=0,0,EUR!D23/EUR!D$29)</f>
        <v>2.0540389661139953</v>
      </c>
      <c r="E23" s="49">
        <f>IF(EUR!E$29=0,0,EUR!E23/EUR!E$29)</f>
        <v>0</v>
      </c>
      <c r="F23" s="49">
        <f>IF(EUR!F$29=0,0,EUR!F23/EUR!F$29)</f>
        <v>0</v>
      </c>
      <c r="G23" s="49">
        <f>IF(EUR!G$29=0,0,EUR!G23/EUR!G$29)</f>
        <v>0</v>
      </c>
      <c r="H23" s="49">
        <f>IF(EUR!H$29=0,0,EUR!H23/EUR!H$29)</f>
        <v>0</v>
      </c>
      <c r="I23" s="49">
        <f>IF(EUR!I$29=0,0,EUR!I23/EUR!I$29)</f>
        <v>0</v>
      </c>
      <c r="J23" s="49">
        <f>IF(EUR!J$29=0,0,EUR!J23/EUR!J$29)</f>
        <v>0</v>
      </c>
      <c r="K23" s="141">
        <f>IF(EUR!K$29=0,0,EUR!K23/EUR!K$29)</f>
        <v>0</v>
      </c>
      <c r="L23" s="141">
        <f>IF(EUR!L$29=0,0,EUR!L23/EUR!L$29)</f>
        <v>0</v>
      </c>
      <c r="M23" s="49">
        <f>IF(EUR!M$29=0,0,EUR!M23/EUR!M$29)</f>
        <v>0</v>
      </c>
      <c r="N23" s="49">
        <f>IF(EUR!N$29=0,0,EUR!N23/EUR!N$29)</f>
        <v>0</v>
      </c>
      <c r="O23" s="49">
        <f>IF(EUR!O$29=0,0,EUR!O23/EUR!O$29)</f>
        <v>0</v>
      </c>
      <c r="P23" s="50">
        <f t="shared" si="0"/>
        <v>2.0540389661139953</v>
      </c>
      <c r="Q23" s="49">
        <f t="shared" si="1"/>
        <v>2.0540389661139953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64" t="s">
        <v>39</v>
      </c>
      <c r="C24" s="49">
        <f>IF(EUR!C$29=0,0,EUR!C24/EUR!C$29)</f>
        <v>2.1710136336692356</v>
      </c>
      <c r="D24" s="49">
        <f>IF(EUR!D$29=0,0,EUR!D24/EUR!D$29)</f>
        <v>2.0957777405608589</v>
      </c>
      <c r="E24" s="49">
        <f>IF(EUR!E$29=0,0,EUR!E24/EUR!E$29)</f>
        <v>0</v>
      </c>
      <c r="F24" s="49">
        <f>IF(EUR!F$29=0,0,EUR!F24/EUR!F$29)</f>
        <v>0</v>
      </c>
      <c r="G24" s="49">
        <f>IF(EUR!G$29=0,0,EUR!G24/EUR!G$29)</f>
        <v>0</v>
      </c>
      <c r="H24" s="49">
        <f>IF(EUR!H$29=0,0,EUR!H24/EUR!H$29)</f>
        <v>0</v>
      </c>
      <c r="I24" s="49">
        <f>IF(EUR!I$29=0,0,EUR!I24/EUR!I$29)</f>
        <v>0</v>
      </c>
      <c r="J24" s="49">
        <f>IF(EUR!J$29=0,0,EUR!J24/EUR!J$29)</f>
        <v>0</v>
      </c>
      <c r="K24" s="49">
        <f>IF(EUR!K$29=0,0,EUR!K24/EUR!K$29)</f>
        <v>0</v>
      </c>
      <c r="L24" s="49">
        <f>IF(EUR!L$29=0,0,EUR!L24/EUR!L$29)</f>
        <v>0</v>
      </c>
      <c r="M24" s="49">
        <f>IF(EUR!M$29=0,0,EUR!M24/EUR!M$29)</f>
        <v>0</v>
      </c>
      <c r="N24" s="49">
        <f>IF(EUR!N$29=0,0,EUR!N24/EUR!N$29)</f>
        <v>0</v>
      </c>
      <c r="O24" s="49">
        <f>IF(EUR!O$29=0,0,EUR!O24/EUR!O$29)</f>
        <v>0</v>
      </c>
      <c r="P24" s="50">
        <f t="shared" si="0"/>
        <v>2.0957777405608589</v>
      </c>
      <c r="Q24" s="49">
        <f t="shared" si="1"/>
        <v>2.0957777405608589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64" t="s">
        <v>41</v>
      </c>
      <c r="C25" s="37">
        <f>IF(EUR!C$29=0,0,EUR!C25/EUR!C$29)</f>
        <v>0.14588841138115</v>
      </c>
      <c r="D25" s="37">
        <f>IF(EUR!D$29=0,0,EUR!D25/EUR!D$29)</f>
        <v>0.14655352723348036</v>
      </c>
      <c r="E25" s="37">
        <f>IF(EUR!E$29=0,0,EUR!E25/EUR!E$29)</f>
        <v>0</v>
      </c>
      <c r="F25" s="37">
        <f>IF(EUR!F$29=0,0,EUR!F25/EUR!F$29)</f>
        <v>0</v>
      </c>
      <c r="G25" s="37">
        <f>IF(EUR!G$29=0,0,EUR!G25/EUR!G$29)</f>
        <v>0</v>
      </c>
      <c r="H25" s="37">
        <f>IF(EUR!H$29=0,0,EUR!H25/EUR!H$29)</f>
        <v>0</v>
      </c>
      <c r="I25" s="37">
        <f>IF(EUR!I$29=0,0,EUR!I25/EUR!I$29)</f>
        <v>0</v>
      </c>
      <c r="J25" s="37">
        <f>IF(EUR!J$29=0,0,EUR!J25/EUR!J$29)</f>
        <v>0</v>
      </c>
      <c r="K25" s="37">
        <f>IF(EUR!K$29=0,0,EUR!K25/EUR!K$29)</f>
        <v>0</v>
      </c>
      <c r="L25" s="37">
        <f>IF(EUR!L$29=0,0,EUR!L25/EUR!L$29)</f>
        <v>0</v>
      </c>
      <c r="M25" s="37">
        <f>IF(EUR!M$29=0,0,EUR!M25/EUR!M$29)</f>
        <v>0</v>
      </c>
      <c r="N25" s="37">
        <f>IF(EUR!N$29=0,0,EUR!N25/EUR!N$29)</f>
        <v>0</v>
      </c>
      <c r="O25" s="37">
        <f>IF(EUR!O$29=0,0,EUR!O25/EUR!O$29)</f>
        <v>0</v>
      </c>
      <c r="P25" s="50">
        <f t="shared" si="0"/>
        <v>0.14655352723348036</v>
      </c>
      <c r="Q25" s="49">
        <f t="shared" si="1"/>
        <v>0.14655352723348036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64" t="s">
        <v>43</v>
      </c>
      <c r="C26" s="49">
        <f>IF(EUR!C$29=0,0,EUR!C26/EUR!C$29)</f>
        <v>1.1013874481327801</v>
      </c>
      <c r="D26" s="49">
        <f>IF(EUR!D$29=0,0,EUR!D26/EUR!D$29)</f>
        <v>1.1064087534193046</v>
      </c>
      <c r="E26" s="49">
        <f>IF(EUR!E$29=0,0,EUR!E26/EUR!E$29)</f>
        <v>0</v>
      </c>
      <c r="F26" s="49">
        <f>IF(EUR!F$29=0,0,EUR!F26/EUR!F$29)</f>
        <v>0</v>
      </c>
      <c r="G26" s="49">
        <f>IF(EUR!G$29=0,0,EUR!G26/EUR!G$29)</f>
        <v>0</v>
      </c>
      <c r="H26" s="49">
        <f>IF(EUR!H$29=0,0,EUR!H26/EUR!H$29)</f>
        <v>0</v>
      </c>
      <c r="I26" s="49">
        <f>IF(EUR!I$29=0,0,EUR!I26/EUR!I$29)</f>
        <v>0</v>
      </c>
      <c r="J26" s="49">
        <f>IF(EUR!J$29=0,0,EUR!J26/EUR!J$29)</f>
        <v>0</v>
      </c>
      <c r="K26" s="49">
        <f>IF(EUR!K$29=0,0,EUR!K26/EUR!K$29)</f>
        <v>0</v>
      </c>
      <c r="L26" s="49">
        <f>IF(EUR!L$29=0,0,EUR!L26/EUR!L$29)</f>
        <v>0</v>
      </c>
      <c r="M26" s="49">
        <f>IF(EUR!M$29=0,0,EUR!M26/EUR!M$29)</f>
        <v>0</v>
      </c>
      <c r="N26" s="49">
        <f>IF(EUR!N$29=0,0,EUR!N26/EUR!N$29)</f>
        <v>0</v>
      </c>
      <c r="O26" s="49">
        <f>IF(EUR!O$29=0,0,EUR!O26/EUR!O$29)</f>
        <v>0</v>
      </c>
      <c r="P26" s="50">
        <f t="shared" si="0"/>
        <v>1.1064087534193046</v>
      </c>
      <c r="Q26" s="49">
        <f t="shared" si="1"/>
        <v>1.1064087534193046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64" t="s">
        <v>45</v>
      </c>
      <c r="C27" s="49">
        <f>IF(EUR!C$29=0,0,EUR!C27/EUR!C$29)</f>
        <v>3.8104438352104331</v>
      </c>
      <c r="D27" s="49">
        <f>IF(EUR!D$29=0,0,EUR!D27/EUR!D$29)</f>
        <v>3.8333984629412532</v>
      </c>
      <c r="E27" s="49">
        <f>IF(EUR!E$29=0,0,EUR!E27/EUR!E$29)</f>
        <v>0</v>
      </c>
      <c r="F27" s="49">
        <f>IF(EUR!F$29=0,0,EUR!F27/EUR!F$29)</f>
        <v>0</v>
      </c>
      <c r="G27" s="49">
        <f>IF(EUR!G$29=0,0,EUR!G27/EUR!G$29)</f>
        <v>0</v>
      </c>
      <c r="H27" s="49">
        <f>IF(EUR!H$29=0,0,EUR!H27/EUR!H$29)</f>
        <v>0</v>
      </c>
      <c r="I27" s="49">
        <f>IF(EUR!I$29=0,0,EUR!I27/EUR!I$29)</f>
        <v>0</v>
      </c>
      <c r="J27" s="49">
        <f>IF(EUR!J$29=0,0,EUR!J27/EUR!J$29)</f>
        <v>0</v>
      </c>
      <c r="K27" s="49">
        <f>IF(EUR!K$29=0,0,EUR!K27/EUR!K$29)</f>
        <v>0</v>
      </c>
      <c r="L27" s="49">
        <f>IF(EUR!L$29=0,0,EUR!L27/EUR!L$29)</f>
        <v>0</v>
      </c>
      <c r="M27" s="49">
        <f>IF(EUR!M$29=0,0,EUR!M27/EUR!M$29)</f>
        <v>0</v>
      </c>
      <c r="N27" s="49">
        <f>IF(EUR!N$29=0,0,EUR!N27/EUR!N$29)</f>
        <v>0</v>
      </c>
      <c r="O27" s="49">
        <f>IF(EUR!O$29=0,0,EUR!O27/EUR!O$29)</f>
        <v>0</v>
      </c>
      <c r="P27" s="50">
        <f t="shared" si="0"/>
        <v>3.8333984629412532</v>
      </c>
      <c r="Q27" s="49">
        <f t="shared" si="1"/>
        <v>3.8333984629412532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64" t="s">
        <v>63</v>
      </c>
      <c r="C28" s="49">
        <f>IF(EUR!C$29=0,0,EUR!C28/EUR!C$29)</f>
        <v>2.5490145228215768</v>
      </c>
      <c r="D28" s="49">
        <f>IF(EUR!D$29=0,0,EUR!D28/EUR!D$29)</f>
        <v>2.5606356649732969</v>
      </c>
      <c r="E28" s="49">
        <f>IF(EUR!E$29=0,0,EUR!E28/EUR!E$29)</f>
        <v>0</v>
      </c>
      <c r="F28" s="49">
        <f>IF(EUR!F$29=0,0,EUR!F28/EUR!F$29)</f>
        <v>0</v>
      </c>
      <c r="G28" s="49">
        <f>IF(EUR!G$29=0,0,EUR!G28/EUR!G$29)</f>
        <v>0</v>
      </c>
      <c r="H28" s="49">
        <f>IF(EUR!H$29=0,0,EUR!H28/EUR!H$29)</f>
        <v>0</v>
      </c>
      <c r="I28" s="49">
        <f>IF(EUR!I$29=0,0,EUR!I28/EUR!I$29)</f>
        <v>0</v>
      </c>
      <c r="J28" s="49">
        <f>IF(EUR!J$29=0,0,EUR!J28/EUR!J$29)</f>
        <v>0</v>
      </c>
      <c r="K28" s="49">
        <f>IF(EUR!K$29=0,0,EUR!K28/EUR!K$29)</f>
        <v>0</v>
      </c>
      <c r="L28" s="49">
        <f>IF(EUR!L$29=0,0,EUR!L28/EUR!L$29)</f>
        <v>0</v>
      </c>
      <c r="M28" s="49">
        <f>IF(EUR!M$29=0,0,EUR!M28/EUR!M$29)</f>
        <v>0</v>
      </c>
      <c r="N28" s="49">
        <f>IF(EUR!N$29=0,0,EUR!N28/EUR!N$29)</f>
        <v>0</v>
      </c>
      <c r="O28" s="49">
        <f>IF(EUR!O$29=0,0,EUR!O28/EUR!O$29)</f>
        <v>0</v>
      </c>
      <c r="P28" s="50">
        <f t="shared" si="0"/>
        <v>2.5606356649732969</v>
      </c>
      <c r="Q28" s="49">
        <f t="shared" si="1"/>
        <v>2.5606356649732969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49">
        <f>IF(EUR!C$29=0,0,EUR!C29/EUR!C$29)</f>
        <v>1</v>
      </c>
      <c r="D29" s="49">
        <f>IF(EUR!D$29=0,0,EUR!D29/EUR!D$29)</f>
        <v>1</v>
      </c>
      <c r="E29" s="49">
        <f>IF(EUR!E$29=0,0,EUR!E29/EUR!E$29)</f>
        <v>0</v>
      </c>
      <c r="F29" s="49">
        <f>IF(EUR!F$29=0,0,EUR!F29/EUR!F$29)</f>
        <v>0</v>
      </c>
      <c r="G29" s="49">
        <f>IF(EUR!G$29=0,0,EUR!G29/EUR!G$29)</f>
        <v>0</v>
      </c>
      <c r="H29" s="49">
        <f>IF(EUR!H$29=0,0,EUR!H29/EUR!H$29)</f>
        <v>0</v>
      </c>
      <c r="I29" s="49">
        <f>IF(EUR!I$29=0,0,EUR!I29/EUR!I$29)</f>
        <v>0</v>
      </c>
      <c r="J29" s="49">
        <f>IF(EUR!J$29=0,0,EUR!J29/EUR!J$29)</f>
        <v>0</v>
      </c>
      <c r="K29" s="49">
        <f>IF(EUR!K$29=0,0,EUR!K29/EUR!K$29)</f>
        <v>0</v>
      </c>
      <c r="L29" s="49">
        <f>IF(EUR!L$29=0,0,EUR!L29/EUR!L$29)</f>
        <v>0</v>
      </c>
      <c r="M29" s="49">
        <f>IF(EUR!M$29=0,0,EUR!M29/EUR!M$29)</f>
        <v>0</v>
      </c>
      <c r="N29" s="49">
        <f>IF(EUR!N$29=0,0,EUR!N29/EUR!N$29)</f>
        <v>0</v>
      </c>
      <c r="O29" s="49">
        <f>IF(EUR!O$29=0,0,EUR!O29/EUR!O$29)</f>
        <v>0</v>
      </c>
      <c r="P29" s="55">
        <f t="shared" si="0"/>
        <v>1</v>
      </c>
      <c r="Q29" s="49">
        <f t="shared" si="1"/>
        <v>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49">
        <f>IF(EUR!C$29=0,0,EUR!C30/EUR!C$29)</f>
        <v>3.5239144931831654</v>
      </c>
      <c r="D30" s="49">
        <f>IF(EUR!D$29=0,0,EUR!D30/EUR!D$29)</f>
        <v>3.4940545972198964</v>
      </c>
      <c r="E30" s="49">
        <f>IF(EUR!E$29=0,0,EUR!E30/EUR!E$29)</f>
        <v>0</v>
      </c>
      <c r="F30" s="49">
        <f>IF(EUR!F$29=0,0,EUR!F30/EUR!F$29)</f>
        <v>0</v>
      </c>
      <c r="G30" s="49">
        <f>IF(EUR!G$29=0,0,EUR!G30/EUR!G$29)</f>
        <v>0</v>
      </c>
      <c r="H30" s="49">
        <f>IF(EUR!H$29=0,0,EUR!H30/EUR!H$29)</f>
        <v>0</v>
      </c>
      <c r="I30" s="49">
        <f>IF(EUR!I$29=0,0,EUR!I30/EUR!I$29)</f>
        <v>0</v>
      </c>
      <c r="J30" s="49">
        <f>IF(EUR!J$29=0,0,EUR!J30/EUR!J$29)</f>
        <v>0</v>
      </c>
      <c r="K30" s="49">
        <f>IF(EUR!K$29=0,0,EUR!K30/EUR!K$29)</f>
        <v>0</v>
      </c>
      <c r="L30" s="49">
        <f>IF(EUR!L$29=0,0,EUR!L30/EUR!L$29)</f>
        <v>0</v>
      </c>
      <c r="M30" s="49">
        <f>IF(EUR!M$29=0,0,EUR!M30/EUR!M$29)</f>
        <v>0</v>
      </c>
      <c r="N30" s="49">
        <f>IF(EUR!N$29=0,0,EUR!N30/EUR!N$29)</f>
        <v>0</v>
      </c>
      <c r="O30" s="49">
        <f>IF(EUR!O$29=0,0,EUR!O30/EUR!O$29)</f>
        <v>0</v>
      </c>
      <c r="P30" s="55">
        <f t="shared" si="0"/>
        <v>3.4940545972198964</v>
      </c>
      <c r="Q30" s="49">
        <f t="shared" si="1"/>
        <v>3.4940545972198964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49">
        <f>IF(EUR!C$29=0,0,EUR!C31/EUR!C$29)</f>
        <v>1.5816538233550681</v>
      </c>
      <c r="D31" s="49">
        <f>IF(EUR!D$29=0,0,EUR!D31/EUR!D$29)</f>
        <v>1.616628519324885</v>
      </c>
      <c r="E31" s="49">
        <f>IF(EUR!E$29=0,0,EUR!E31/EUR!E$29)</f>
        <v>0</v>
      </c>
      <c r="F31" s="49">
        <f>IF(EUR!F$29=0,0,EUR!F31/EUR!F$29)</f>
        <v>0</v>
      </c>
      <c r="G31" s="49">
        <f>IF(EUR!G$29=0,0,EUR!G31/EUR!G$29)</f>
        <v>0</v>
      </c>
      <c r="H31" s="49">
        <f>IF(EUR!H$29=0,0,EUR!H31/EUR!H$29)</f>
        <v>0</v>
      </c>
      <c r="I31" s="49">
        <f>IF(EUR!I$29=0,0,EUR!I31/EUR!I$29)</f>
        <v>0</v>
      </c>
      <c r="J31" s="49">
        <f>IF(EUR!J$29=0,0,EUR!J31/EUR!J$29)</f>
        <v>0</v>
      </c>
      <c r="K31" s="49">
        <f>IF(EUR!K$29=0,0,EUR!K31/EUR!K$29)</f>
        <v>0</v>
      </c>
      <c r="L31" s="49">
        <f>IF(EUR!L$29=0,0,EUR!L31/EUR!L$29)</f>
        <v>0</v>
      </c>
      <c r="M31" s="49">
        <f>IF(EUR!M$29=0,0,EUR!M31/EUR!M$29)</f>
        <v>0</v>
      </c>
      <c r="N31" s="49">
        <f>IF(EUR!N$29=0,0,EUR!N31/EUR!N$29)</f>
        <v>0</v>
      </c>
      <c r="O31" s="49">
        <f>IF(EUR!O$29=0,0,EUR!O31/EUR!O$29)</f>
        <v>0</v>
      </c>
      <c r="P31" s="55">
        <f t="shared" si="0"/>
        <v>1.616628519324885</v>
      </c>
      <c r="Q31" s="49">
        <f t="shared" si="1"/>
        <v>1.616628519324885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37">
        <f>IF(EUR!C$29=0,0,EUR!C32/EUR!C$29)</f>
        <v>0.2704875518672199</v>
      </c>
      <c r="D32" s="37">
        <f>IF(EUR!D$29=0,0,EUR!D32/EUR!D$29)</f>
        <v>0.27248367107687155</v>
      </c>
      <c r="E32" s="37">
        <f>IF(EUR!E$29=0,0,EUR!E32/EUR!E$29)</f>
        <v>0</v>
      </c>
      <c r="F32" s="37">
        <f>IF(EUR!F$29=0,0,EUR!F32/EUR!F$29)</f>
        <v>0</v>
      </c>
      <c r="G32" s="37">
        <f>IF(EUR!G$29=0,0,EUR!G32/EUR!G$29)</f>
        <v>0</v>
      </c>
      <c r="H32" s="37">
        <f>IF(EUR!H$29=0,0,EUR!H32/EUR!H$29)</f>
        <v>0</v>
      </c>
      <c r="I32" s="37">
        <f>IF(EUR!I$29=0,0,EUR!I32/EUR!I$29)</f>
        <v>0</v>
      </c>
      <c r="J32" s="37">
        <f>IF(EUR!J$29=0,0,EUR!J32/EUR!J$29)</f>
        <v>0</v>
      </c>
      <c r="K32" s="37">
        <f>IF(EUR!K$29=0,0,EUR!K32/EUR!K$29)</f>
        <v>0</v>
      </c>
      <c r="L32" s="37">
        <f>IF(EUR!L$29=0,0,EUR!L32/EUR!L$29)</f>
        <v>0</v>
      </c>
      <c r="M32" s="37">
        <f>IF(EUR!M$29=0,0,EUR!M32/EUR!M$29)</f>
        <v>0</v>
      </c>
      <c r="N32" s="37">
        <f>IF(EUR!N$29=0,0,EUR!N32/EUR!N$29)</f>
        <v>0</v>
      </c>
      <c r="O32" s="37">
        <f>IF(EUR!O$29=0,0,EUR!O32/EUR!O$29)</f>
        <v>0</v>
      </c>
      <c r="P32" s="55">
        <f t="shared" si="0"/>
        <v>0.27248367107687155</v>
      </c>
      <c r="Q32" s="49">
        <f t="shared" si="1"/>
        <v>0.27248367107687155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7" s="4" customFormat="1" ht="12.75" x14ac:dyDescent="0.35">
      <c r="A33" s="34" t="s">
        <v>77</v>
      </c>
      <c r="B33" s="32" t="s">
        <v>78</v>
      </c>
      <c r="C33" s="49">
        <f>IF(EUR!C$29=0,0,EUR!C33/EUR!C$29)</f>
        <v>1.4450207468879668</v>
      </c>
      <c r="D33" s="49">
        <f>IF(EUR!D$29=0,0,EUR!D33/EUR!D$29)</f>
        <v>1.4689703939410856</v>
      </c>
      <c r="E33" s="49">
        <f>IF(EUR!E$29=0,0,EUR!E33/EUR!E$29)</f>
        <v>0</v>
      </c>
      <c r="F33" s="49">
        <f>IF(EUR!F$29=0,0,EUR!F33/EUR!F$29)</f>
        <v>0</v>
      </c>
      <c r="G33" s="49">
        <f>IF(EUR!G$29=0,0,EUR!G33/EUR!G$29)</f>
        <v>0</v>
      </c>
      <c r="H33" s="49">
        <f>IF(EUR!H$29=0,0,EUR!H33/EUR!H$29)</f>
        <v>0</v>
      </c>
      <c r="I33" s="49">
        <f>IF(EUR!I$29=0,0,EUR!I33/EUR!I$29)</f>
        <v>0</v>
      </c>
      <c r="J33" s="49">
        <f>IF(EUR!J$29=0,0,EUR!J33/EUR!J$29)</f>
        <v>0</v>
      </c>
      <c r="K33" s="49">
        <f>IF(EUR!K$29=0,0,EUR!K33/EUR!K$29)</f>
        <v>0</v>
      </c>
      <c r="L33" s="49">
        <f>IF(EUR!L$29=0,0,EUR!L33/EUR!L$29)</f>
        <v>0</v>
      </c>
      <c r="M33" s="49">
        <f>IF(EUR!M$29=0,0,EUR!M33/EUR!M$29)</f>
        <v>0</v>
      </c>
      <c r="N33" s="49">
        <f>IF(EUR!N$29=0,0,EUR!N33/EUR!N$29)</f>
        <v>0</v>
      </c>
      <c r="O33" s="49">
        <f>IF(EUR!O$29=0,0,EUR!O33/EUR!O$29)</f>
        <v>0</v>
      </c>
      <c r="P33" s="57">
        <f t="shared" si="0"/>
        <v>1.4689703939410856</v>
      </c>
      <c r="Q33" s="49">
        <f t="shared" si="1"/>
        <v>1.4689703939410856</v>
      </c>
    </row>
    <row r="34" spans="1:17" ht="12.75" x14ac:dyDescent="0.35">
      <c r="A34" s="3" t="s">
        <v>74</v>
      </c>
      <c r="B34" s="65" t="s">
        <v>75</v>
      </c>
      <c r="C34" s="37">
        <f>IF(EUR!C$29=0,0,EUR!C34/EUR!C$29)</f>
        <v>0.32902341434499111</v>
      </c>
      <c r="D34" s="37">
        <f>IF(EUR!D$29=0,0,EUR!D34/EUR!D$29)</f>
        <v>0.32631794413740489</v>
      </c>
      <c r="E34" s="37">
        <f>IF(EUR!E$29=0,0,EUR!E34/EUR!E$29)</f>
        <v>0</v>
      </c>
      <c r="F34" s="37">
        <f>IF(EUR!F$29=0,0,EUR!F34/EUR!F$29)</f>
        <v>0</v>
      </c>
      <c r="G34" s="37">
        <f>IF(EUR!G$29=0,0,EUR!G34/EUR!G$29)</f>
        <v>0</v>
      </c>
      <c r="H34" s="37">
        <f>IF(EUR!H$29=0,0,EUR!H34/EUR!H$29)</f>
        <v>0</v>
      </c>
      <c r="I34" s="37">
        <f>IF(EUR!I$29=0,0,EUR!I34/EUR!I$29)</f>
        <v>0</v>
      </c>
      <c r="J34" s="37">
        <f>IF(EUR!J$29=0,0,EUR!J34/EUR!J$29)</f>
        <v>0</v>
      </c>
      <c r="K34" s="37">
        <f>IF(EUR!K$29=0,0,EUR!K34/EUR!K$29)</f>
        <v>0</v>
      </c>
      <c r="L34" s="37">
        <f>IF(EUR!L$29=0,0,EUR!L34/EUR!L$29)</f>
        <v>0</v>
      </c>
      <c r="M34" s="37">
        <f>IF(EUR!M$29=0,0,EUR!M34/EUR!M$29)</f>
        <v>0</v>
      </c>
      <c r="N34" s="37">
        <f>IF(EUR!N$29=0,0,EUR!N34/EUR!N$29)</f>
        <v>0</v>
      </c>
      <c r="O34" s="37">
        <f>IF(EUR!O$29=0,0,EUR!O34/EUR!O$29)</f>
        <v>0</v>
      </c>
      <c r="P34" s="55">
        <f t="shared" si="0"/>
        <v>0.32631794413740489</v>
      </c>
      <c r="Q34" s="49">
        <f t="shared" si="1"/>
        <v>0.32631794413740489</v>
      </c>
    </row>
    <row r="35" spans="1:17" ht="12.75" x14ac:dyDescent="0.35">
      <c r="A35" s="3" t="s">
        <v>79</v>
      </c>
      <c r="B35" s="61" t="s">
        <v>80</v>
      </c>
      <c r="C35" s="51">
        <f>IF(EUR!C$29=0,0,EUR!C35/EUR!C$29)</f>
        <v>16.878019413159457</v>
      </c>
      <c r="D35" s="51">
        <f>IF(EUR!D$29=0,0,EUR!D35/EUR!D$29)</f>
        <v>17.20333463592549</v>
      </c>
      <c r="E35" s="51">
        <f>IF(EUR!E$29=0,0,EUR!E35/EUR!E$29)</f>
        <v>0</v>
      </c>
      <c r="F35" s="51">
        <f>IF(EUR!F$29=0,0,EUR!F35/EUR!F$29)</f>
        <v>0</v>
      </c>
      <c r="G35" s="51">
        <f>IF(EUR!G$29=0,0,EUR!G35/EUR!G$29)</f>
        <v>0</v>
      </c>
      <c r="H35" s="51">
        <f>IF(EUR!H$29=0,0,EUR!H35/EUR!H$29)</f>
        <v>0</v>
      </c>
      <c r="I35" s="51">
        <f>IF(EUR!I$29=0,0,EUR!I35/EUR!I$29)</f>
        <v>0</v>
      </c>
      <c r="J35" s="51">
        <f>IF(EUR!J$29=0,0,EUR!J35/EUR!J$29)</f>
        <v>0</v>
      </c>
      <c r="K35" s="51">
        <f>IF(EUR!K$29=0,0,EUR!K35/EUR!K$29)</f>
        <v>0</v>
      </c>
      <c r="L35" s="51">
        <f>IF(EUR!L$29=0,0,EUR!L35/EUR!L$29)</f>
        <v>0</v>
      </c>
      <c r="M35" s="51">
        <f>IF(EUR!M$29=0,0,EUR!M35/EUR!M$29)</f>
        <v>0</v>
      </c>
      <c r="N35" s="51">
        <f>IF(EUR!N$29=0,0,EUR!N35/EUR!N$29)</f>
        <v>0</v>
      </c>
      <c r="O35" s="51">
        <f>IF(EUR!O$29=0,0,EUR!O35/EUR!O$29)</f>
        <v>0</v>
      </c>
      <c r="P35" s="55">
        <f t="shared" ref="P35:P48" si="2">SUM(D35:O35)/$R$1</f>
        <v>17.20333463592549</v>
      </c>
      <c r="Q35" s="49">
        <f t="shared" ref="Q35:Q48" si="3">D35</f>
        <v>17.20333463592549</v>
      </c>
    </row>
    <row r="36" spans="1:17" ht="12.75" x14ac:dyDescent="0.35">
      <c r="A36" s="3" t="s">
        <v>112</v>
      </c>
      <c r="B36" s="104" t="s">
        <v>114</v>
      </c>
      <c r="C36" s="51">
        <f>IF(EUR!C$29=0,0,EUR!C36/EUR!C$29)</f>
        <v>0.74334802904564312</v>
      </c>
      <c r="D36" s="51">
        <f>IF(EUR!D$29=0,0,EUR!D36/EUR!D$29)</f>
        <v>0.75945402780103832</v>
      </c>
      <c r="E36" s="51">
        <f>IF(EUR!E$29=0,0,EUR!E36/EUR!E$29)</f>
        <v>0</v>
      </c>
      <c r="F36" s="51">
        <f>IF(EUR!F$29=0,0,EUR!F36/EUR!F$29)</f>
        <v>0</v>
      </c>
      <c r="G36" s="51">
        <f>IF(EUR!G$29=0,0,EUR!G36/EUR!G$29)</f>
        <v>0</v>
      </c>
      <c r="H36" s="51">
        <f>IF(EUR!H$29=0,0,EUR!H36/EUR!H$29)</f>
        <v>0</v>
      </c>
      <c r="I36" s="51">
        <f>IF(EUR!I$29=0,0,EUR!I36/EUR!I$29)</f>
        <v>0</v>
      </c>
      <c r="J36" s="51">
        <f>IF(EUR!J$29=0,0,EUR!J36/EUR!J$29)</f>
        <v>0</v>
      </c>
      <c r="K36" s="51">
        <f>IF(EUR!K$29=0,0,EUR!K36/EUR!K$29)</f>
        <v>0</v>
      </c>
      <c r="L36" s="51">
        <f>IF(EUR!L$29=0,0,EUR!L36/EUR!L$29)</f>
        <v>0</v>
      </c>
      <c r="M36" s="51">
        <f>IF(EUR!M$29=0,0,EUR!M36/EUR!M$29)</f>
        <v>0</v>
      </c>
      <c r="N36" s="51">
        <f>IF(EUR!N$29=0,0,EUR!N36/EUR!N$29)</f>
        <v>0</v>
      </c>
      <c r="O36" s="51">
        <f>IF(EUR!O$29=0,0,EUR!O36/EUR!O$29)</f>
        <v>0</v>
      </c>
      <c r="P36" s="55">
        <f t="shared" si="2"/>
        <v>0.75945402780103832</v>
      </c>
      <c r="Q36" s="49">
        <f t="shared" si="3"/>
        <v>0.75945402780103832</v>
      </c>
    </row>
    <row r="37" spans="1:17" ht="12.75" x14ac:dyDescent="0.35">
      <c r="A37" s="3" t="s">
        <v>113</v>
      </c>
      <c r="B37" s="104" t="s">
        <v>115</v>
      </c>
      <c r="C37" s="51">
        <f>IF(EUR!C$29=0,0,EUR!C37/EUR!C$29)</f>
        <v>7.6105883224659165E-2</v>
      </c>
      <c r="D37" s="51">
        <f>IF(EUR!D$29=0,0,EUR!D37/EUR!D$29)</f>
        <v>7.7755447626491003E-2</v>
      </c>
      <c r="E37" s="51">
        <f>IF(EUR!E$29=0,0,EUR!E37/EUR!E$29)</f>
        <v>0</v>
      </c>
      <c r="F37" s="51">
        <f>IF(EUR!F$29=0,0,EUR!F37/EUR!F$29)</f>
        <v>0</v>
      </c>
      <c r="G37" s="51">
        <f>IF(EUR!G$29=0,0,EUR!G37/EUR!G$29)</f>
        <v>0</v>
      </c>
      <c r="H37" s="51">
        <f>IF(EUR!H$29=0,0,EUR!H37/EUR!H$29)</f>
        <v>0</v>
      </c>
      <c r="I37" s="51">
        <f>IF(EUR!I$29=0,0,EUR!I37/EUR!I$29)</f>
        <v>0</v>
      </c>
      <c r="J37" s="51">
        <f>IF(EUR!J$29=0,0,EUR!J37/EUR!J$29)</f>
        <v>0</v>
      </c>
      <c r="K37" s="51">
        <f>IF(EUR!K$29=0,0,EUR!K37/EUR!K$29)</f>
        <v>0</v>
      </c>
      <c r="L37" s="51">
        <f>IF(EUR!L$29=0,0,EUR!L37/EUR!L$29)</f>
        <v>0</v>
      </c>
      <c r="M37" s="51">
        <f>IF(EUR!M$29=0,0,EUR!M37/EUR!M$29)</f>
        <v>0</v>
      </c>
      <c r="N37" s="51">
        <f>IF(EUR!N$29=0,0,EUR!N37/EUR!N$29)</f>
        <v>0</v>
      </c>
      <c r="O37" s="51">
        <f>IF(EUR!O$29=0,0,EUR!O37/EUR!O$29)</f>
        <v>0</v>
      </c>
      <c r="P37" s="55">
        <f t="shared" si="2"/>
        <v>7.7755447626491003E-2</v>
      </c>
      <c r="Q37" s="49">
        <f t="shared" si="3"/>
        <v>7.7755447626491003E-2</v>
      </c>
    </row>
    <row r="38" spans="1:17" ht="12.75" x14ac:dyDescent="0.35">
      <c r="A38" s="61" t="s">
        <v>116</v>
      </c>
      <c r="B38" s="61" t="s">
        <v>117</v>
      </c>
      <c r="C38" s="51">
        <f>IF(EUR!C$29=0,0,EUR!C38/EUR!C$29)</f>
        <v>0.75918420272673381</v>
      </c>
      <c r="D38" s="51">
        <f>IF(EUR!D$29=0,0,EUR!D38/EUR!D$29)</f>
        <v>0.77548707642494286</v>
      </c>
      <c r="E38" s="51">
        <f>IF(EUR!E$29=0,0,EUR!E38/EUR!E$29)</f>
        <v>0</v>
      </c>
      <c r="F38" s="51">
        <f>IF(EUR!F$29=0,0,EUR!F38/EUR!F$29)</f>
        <v>0</v>
      </c>
      <c r="G38" s="51">
        <f>IF(EUR!G$29=0,0,EUR!G38/EUR!G$29)</f>
        <v>0</v>
      </c>
      <c r="H38" s="51">
        <f>IF(EUR!H$29=0,0,EUR!H38/EUR!H$29)</f>
        <v>0</v>
      </c>
      <c r="I38" s="51">
        <f>IF(EUR!I$29=0,0,EUR!I38/EUR!I$29)</f>
        <v>0</v>
      </c>
      <c r="J38" s="51">
        <f>IF(EUR!J$29=0,0,EUR!J38/EUR!J$29)</f>
        <v>0</v>
      </c>
      <c r="K38" s="51">
        <f>IF(EUR!K$29=0,0,EUR!K38/EUR!K$29)</f>
        <v>0</v>
      </c>
      <c r="L38" s="51">
        <f>IF(EUR!L$29=0,0,EUR!L38/EUR!L$29)</f>
        <v>0</v>
      </c>
      <c r="M38" s="51">
        <f>IF(EUR!M$29=0,0,EUR!M38/EUR!M$29)</f>
        <v>0</v>
      </c>
      <c r="N38" s="51">
        <f>IF(EUR!N$29=0,0,EUR!N38/EUR!N$29)</f>
        <v>0</v>
      </c>
      <c r="O38" s="51">
        <f>IF(EUR!O$29=0,0,EUR!O38/EUR!O$29)</f>
        <v>0</v>
      </c>
      <c r="P38" s="55">
        <f t="shared" si="2"/>
        <v>0.77548707642494286</v>
      </c>
      <c r="Q38" s="49">
        <f t="shared" si="3"/>
        <v>0.77548707642494286</v>
      </c>
    </row>
    <row r="39" spans="1:17" ht="12.75" x14ac:dyDescent="0.35">
      <c r="A39" s="61" t="s">
        <v>120</v>
      </c>
      <c r="B39" s="61" t="s">
        <v>118</v>
      </c>
      <c r="C39" s="51">
        <f>IF(EUR!C$29=0,0,EUR!C39/EUR!C$29)</f>
        <v>18.077263633669236</v>
      </c>
      <c r="D39" s="51">
        <f>IF(EUR!D$29=0,0,EUR!D39/EUR!D$29)</f>
        <v>18.561020860082994</v>
      </c>
      <c r="E39" s="51">
        <f>IF(EUR!E$29=0,0,EUR!E39/EUR!E$29)</f>
        <v>0</v>
      </c>
      <c r="F39" s="51">
        <f>IF(EUR!F$29=0,0,EUR!F39/EUR!F$29)</f>
        <v>0</v>
      </c>
      <c r="G39" s="51">
        <f>IF(EUR!G$29=0,0,EUR!G39/EUR!G$29)</f>
        <v>0</v>
      </c>
      <c r="H39" s="51">
        <f>IF(EUR!H$29=0,0,EUR!H39/EUR!H$29)</f>
        <v>0</v>
      </c>
      <c r="I39" s="51">
        <f>IF(EUR!I$29=0,0,EUR!I39/EUR!I$29)</f>
        <v>0</v>
      </c>
      <c r="J39" s="51">
        <f>IF(EUR!J$29=0,0,EUR!J39/EUR!J$29)</f>
        <v>0</v>
      </c>
      <c r="K39" s="51">
        <f>IF(EUR!K$29=0,0,EUR!K39/EUR!K$29)</f>
        <v>0</v>
      </c>
      <c r="L39" s="51">
        <f>IF(EUR!L$29=0,0,EUR!L39/EUR!L$29)</f>
        <v>0</v>
      </c>
      <c r="M39" s="51">
        <f>IF(EUR!M$29=0,0,EUR!M39/EUR!M$29)</f>
        <v>0</v>
      </c>
      <c r="N39" s="51">
        <f>IF(EUR!N$29=0,0,EUR!N39/EUR!N$29)</f>
        <v>0</v>
      </c>
      <c r="O39" s="51">
        <f>IF(EUR!O$29=0,0,EUR!O39/EUR!O$29)</f>
        <v>0</v>
      </c>
      <c r="P39" s="55">
        <f t="shared" si="2"/>
        <v>18.561020860082994</v>
      </c>
      <c r="Q39" s="49">
        <f t="shared" si="3"/>
        <v>18.561020860082994</v>
      </c>
    </row>
    <row r="40" spans="1:17" ht="12.75" x14ac:dyDescent="0.35">
      <c r="A40" s="61" t="s">
        <v>121</v>
      </c>
      <c r="B40" s="61" t="s">
        <v>122</v>
      </c>
      <c r="C40" s="49">
        <f>IF(EUR!C$29=0,0,EUR!C40/EUR!C$29)</f>
        <v>0.80560906935388277</v>
      </c>
      <c r="D40" s="49">
        <f>IF(EUR!D$29=0,0,EUR!D40/EUR!D$29)</f>
        <v>0.80676975753177393</v>
      </c>
      <c r="E40" s="49">
        <f>IF(EUR!E$29=0,0,EUR!E40/EUR!E$29)</f>
        <v>0</v>
      </c>
      <c r="F40" s="49">
        <f>IF(EUR!F$29=0,0,EUR!F40/EUR!F$29)</f>
        <v>0</v>
      </c>
      <c r="G40" s="49">
        <f>IF(EUR!G$29=0,0,EUR!G40/EUR!G$29)</f>
        <v>0</v>
      </c>
      <c r="H40" s="49">
        <f>IF(EUR!H$29=0,0,EUR!H40/EUR!H$29)</f>
        <v>0</v>
      </c>
      <c r="I40" s="49">
        <f>IF(EUR!I$29=0,0,EUR!I40/EUR!I$29)</f>
        <v>0</v>
      </c>
      <c r="J40" s="49">
        <f>IF(EUR!J$29=0,0,EUR!J40/EUR!J$29)</f>
        <v>0</v>
      </c>
      <c r="K40" s="49">
        <f>IF(EUR!K$29=0,0,EUR!K40/EUR!K$29)</f>
        <v>0</v>
      </c>
      <c r="L40" s="49">
        <f>IF(EUR!L$29=0,0,EUR!L40/EUR!L$29)</f>
        <v>0</v>
      </c>
      <c r="M40" s="49">
        <f>IF(EUR!M$29=0,0,EUR!M40/EUR!M$29)</f>
        <v>0</v>
      </c>
      <c r="N40" s="49">
        <f>IF(EUR!N$29=0,0,EUR!N40/EUR!N$29)</f>
        <v>0</v>
      </c>
      <c r="O40" s="49">
        <f>IF(EUR!O$29=0,0,EUR!O40/EUR!O$29)</f>
        <v>0</v>
      </c>
      <c r="P40" s="55">
        <f t="shared" si="2"/>
        <v>0.80676975753177393</v>
      </c>
      <c r="Q40" s="49">
        <f t="shared" si="3"/>
        <v>0.80676975753177393</v>
      </c>
    </row>
    <row r="41" spans="1:17" ht="12.75" x14ac:dyDescent="0.35">
      <c r="A41" s="61" t="s">
        <v>123</v>
      </c>
      <c r="B41" s="61" t="s">
        <v>124</v>
      </c>
      <c r="C41" s="49">
        <f>IF(EUR!C$29=0,0,EUR!C41/EUR!C$29)</f>
        <v>7.1306312981624194</v>
      </c>
      <c r="D41" s="49">
        <f>IF(EUR!D$29=0,0,EUR!D41/EUR!D$29)</f>
        <v>7.0710284895513507</v>
      </c>
      <c r="E41" s="49">
        <f>IF(EUR!E$29=0,0,EUR!E41/EUR!E$29)</f>
        <v>0</v>
      </c>
      <c r="F41" s="49">
        <f>IF(EUR!F$29=0,0,EUR!F41/EUR!F$29)</f>
        <v>0</v>
      </c>
      <c r="G41" s="49">
        <f>IF(EUR!G$29=0,0,EUR!G41/EUR!G$29)</f>
        <v>0</v>
      </c>
      <c r="H41" s="49">
        <f>IF(EUR!H$29=0,0,EUR!H41/EUR!H$29)</f>
        <v>0</v>
      </c>
      <c r="I41" s="49">
        <f>IF(EUR!I$29=0,0,EUR!I41/EUR!I$29)</f>
        <v>0</v>
      </c>
      <c r="J41" s="49">
        <f>IF(EUR!J$29=0,0,EUR!J41/EUR!J$29)</f>
        <v>0</v>
      </c>
      <c r="K41" s="49">
        <f>IF(EUR!K$29=0,0,EUR!K41/EUR!K$29)</f>
        <v>0</v>
      </c>
      <c r="L41" s="49">
        <f>IF(EUR!L$29=0,0,EUR!L41/EUR!L$29)</f>
        <v>0</v>
      </c>
      <c r="M41" s="49">
        <f>IF(EUR!M$29=0,0,EUR!M41/EUR!M$29)</f>
        <v>0</v>
      </c>
      <c r="N41" s="49">
        <f>IF(EUR!N$29=0,0,EUR!N41/EUR!N$29)</f>
        <v>0</v>
      </c>
      <c r="O41" s="49">
        <f>IF(EUR!O$29=0,0,EUR!O41/EUR!O$29)</f>
        <v>0</v>
      </c>
      <c r="P41" s="55">
        <f t="shared" si="2"/>
        <v>7.0710284895513507</v>
      </c>
      <c r="Q41" s="124">
        <f>D41</f>
        <v>7.0710284895513507</v>
      </c>
    </row>
    <row r="42" spans="1:17" ht="12.75" x14ac:dyDescent="0.35">
      <c r="A42" s="61" t="s">
        <v>125</v>
      </c>
      <c r="B42" s="61" t="s">
        <v>126</v>
      </c>
      <c r="C42" s="49">
        <f>IF(EUR!C$29=0,0,EUR!C42/EUR!C$29)</f>
        <v>0.94348325429756974</v>
      </c>
      <c r="D42" s="49">
        <f>IF(EUR!D$29=0,0,EUR!D42/EUR!D$29)</f>
        <v>0.95299503154133869</v>
      </c>
      <c r="E42" s="49">
        <f>IF(EUR!E$29=0,0,EUR!E42/EUR!E$29)</f>
        <v>0</v>
      </c>
      <c r="F42" s="49">
        <f>IF(EUR!F$29=0,0,EUR!F42/EUR!F$29)</f>
        <v>0</v>
      </c>
      <c r="G42" s="49">
        <f>IF(EUR!G$29=0,0,EUR!G42/EUR!G$29)</f>
        <v>0</v>
      </c>
      <c r="H42" s="49">
        <f>IF(EUR!H$29=0,0,EUR!H42/EUR!H$29)</f>
        <v>0</v>
      </c>
      <c r="I42" s="49">
        <f>IF(EUR!I$29=0,0,EUR!I42/EUR!I$29)</f>
        <v>0</v>
      </c>
      <c r="J42" s="49">
        <f>IF(EUR!J$29=0,0,EUR!J42/EUR!J$29)</f>
        <v>0</v>
      </c>
      <c r="K42" s="49">
        <f>IF(EUR!K$29=0,0,EUR!K42/EUR!K$29)</f>
        <v>0</v>
      </c>
      <c r="L42" s="49">
        <f>IF(EUR!L$29=0,0,EUR!L42/EUR!L$29)</f>
        <v>0</v>
      </c>
      <c r="M42" s="49">
        <f>IF(EUR!M$29=0,0,EUR!M42/EUR!M$29)</f>
        <v>0</v>
      </c>
      <c r="N42" s="49">
        <f>IF(EUR!N$29=0,0,EUR!N42/EUR!N$29)</f>
        <v>0</v>
      </c>
      <c r="O42" s="49">
        <f>IF(EUR!O$29=0,0,EUR!O42/EUR!O$29)</f>
        <v>0</v>
      </c>
      <c r="P42" s="55">
        <f t="shared" si="2"/>
        <v>0.95299503154133869</v>
      </c>
      <c r="Q42" s="49">
        <f t="shared" si="3"/>
        <v>0.95299503154133869</v>
      </c>
    </row>
    <row r="43" spans="1:17" ht="12.75" x14ac:dyDescent="0.35">
      <c r="A43" s="61" t="s">
        <v>128</v>
      </c>
      <c r="B43" s="61" t="s">
        <v>129</v>
      </c>
      <c r="C43" s="49">
        <f>IF(EUR!C$29=0,0,EUR!C43/EUR!C$29)</f>
        <v>6.3380668346176652</v>
      </c>
      <c r="D43" s="49">
        <f>IF(EUR!D$29=0,0,EUR!D43/EUR!D$29)</f>
        <v>6.3495208321703052</v>
      </c>
      <c r="E43" s="49">
        <f>IF(EUR!E$29=0,0,EUR!E43/EUR!E$29)</f>
        <v>0</v>
      </c>
      <c r="F43" s="49">
        <f>IF(EUR!F$29=0,0,EUR!F43/EUR!F$29)</f>
        <v>0</v>
      </c>
      <c r="G43" s="49">
        <f>IF(EUR!G$29=0,0,EUR!G43/EUR!G$29)</f>
        <v>0</v>
      </c>
      <c r="H43" s="49">
        <f>IF(EUR!H$29=0,0,EUR!H43/EUR!H$29)</f>
        <v>0</v>
      </c>
      <c r="I43" s="49">
        <f>IF(EUR!I$29=0,0,EUR!I43/EUR!I$29)</f>
        <v>0</v>
      </c>
      <c r="J43" s="49">
        <f>IF(EUR!J$29=0,0,EUR!J43/EUR!J$29)</f>
        <v>0</v>
      </c>
      <c r="K43" s="49">
        <f>IF(EUR!K$29=0,0,EUR!K43/EUR!K$29)</f>
        <v>0</v>
      </c>
      <c r="L43" s="49">
        <f>IF(EUR!L$29=0,0,EUR!L43/EUR!L$29)</f>
        <v>0</v>
      </c>
      <c r="M43" s="49">
        <f>IF(EUR!M$29=0,0,EUR!M43/EUR!M$29)</f>
        <v>0</v>
      </c>
      <c r="N43" s="49">
        <f>IF(EUR!N$29=0,0,EUR!N43/EUR!N$29)</f>
        <v>0</v>
      </c>
      <c r="O43" s="49">
        <f>IF(EUR!O$29=0,0,EUR!O43/EUR!O$29)</f>
        <v>0</v>
      </c>
      <c r="P43" s="55">
        <f t="shared" si="2"/>
        <v>6.3495208321703052</v>
      </c>
      <c r="Q43" s="49">
        <f t="shared" si="3"/>
        <v>6.3495208321703052</v>
      </c>
    </row>
    <row r="44" spans="1:17" ht="12.75" x14ac:dyDescent="0.35">
      <c r="A44" s="61" t="s">
        <v>131</v>
      </c>
      <c r="B44" s="61" t="s">
        <v>132</v>
      </c>
      <c r="C44" s="49">
        <f>IF(EUR!C$29=0,0,EUR!C44/EUR!C$29)</f>
        <v>4.4998518079430951</v>
      </c>
      <c r="D44" s="49">
        <f>IF(EUR!D$29=0,0,EUR!D44/EUR!D$29)</f>
        <v>4.5988946575113046</v>
      </c>
      <c r="E44" s="49">
        <f>IF(EUR!E$29=0,0,EUR!E44/EUR!E$29)</f>
        <v>0</v>
      </c>
      <c r="F44" s="49">
        <f>IF(EUR!F$29=0,0,EUR!F44/EUR!F$29)</f>
        <v>0</v>
      </c>
      <c r="G44" s="49">
        <f>IF(EUR!G$29=0,0,EUR!G44/EUR!G$29)</f>
        <v>0</v>
      </c>
      <c r="H44" s="49">
        <f>IF(EUR!H$29=0,0,EUR!H44/EUR!H$29)</f>
        <v>0</v>
      </c>
      <c r="I44" s="49">
        <f>IF(EUR!I$29=0,0,EUR!I44/EUR!I$29)</f>
        <v>0</v>
      </c>
      <c r="J44" s="49">
        <f>IF(EUR!J$29=0,0,EUR!J44/EUR!J$29)</f>
        <v>0</v>
      </c>
      <c r="K44" s="49">
        <f>IF(EUR!K$29=0,0,EUR!K44/EUR!K$29)</f>
        <v>0</v>
      </c>
      <c r="L44" s="49">
        <f>IF(EUR!L$29=0,0,EUR!L44/EUR!L$29)</f>
        <v>0</v>
      </c>
      <c r="M44" s="49">
        <f>IF(EUR!M$29=0,0,EUR!M44/EUR!M$29)</f>
        <v>0</v>
      </c>
      <c r="N44" s="49">
        <f>IF(EUR!N$29=0,0,EUR!N44/EUR!N$29)</f>
        <v>0</v>
      </c>
      <c r="O44" s="49">
        <f>IF(EUR!O$29=0,0,EUR!O44/EUR!O$29)</f>
        <v>0</v>
      </c>
      <c r="P44" s="55">
        <f t="shared" si="2"/>
        <v>4.5988946575113046</v>
      </c>
      <c r="Q44" s="49">
        <f t="shared" si="3"/>
        <v>4.5988946575113046</v>
      </c>
    </row>
    <row r="45" spans="1:17" ht="12.75" x14ac:dyDescent="0.35">
      <c r="A45" s="61" t="s">
        <v>134</v>
      </c>
      <c r="B45" s="61" t="s">
        <v>135</v>
      </c>
      <c r="C45" s="49">
        <f>IF(EUR!C$29=0,0,EUR!C45/EUR!C$29)</f>
        <v>0.92097658565500895</v>
      </c>
      <c r="D45" s="49">
        <f>IF(EUR!D$29=0,0,EUR!D45/EUR!D$29)</f>
        <v>0.9258266808090958</v>
      </c>
      <c r="E45" s="49">
        <f>IF(EUR!E$29=0,0,EUR!E45/EUR!E$29)</f>
        <v>0</v>
      </c>
      <c r="F45" s="49">
        <f>IF(EUR!F$29=0,0,EUR!F45/EUR!F$29)</f>
        <v>0</v>
      </c>
      <c r="G45" s="49">
        <f>IF(EUR!G$29=0,0,EUR!G45/EUR!G$29)</f>
        <v>0</v>
      </c>
      <c r="H45" s="49">
        <f>IF(EUR!H$29=0,0,EUR!H45/EUR!H$29)</f>
        <v>0</v>
      </c>
      <c r="I45" s="49">
        <f>IF(EUR!I$29=0,0,EUR!I45/EUR!I$29)</f>
        <v>0</v>
      </c>
      <c r="J45" s="49">
        <f>IF(EUR!J$29=0,0,EUR!J45/EUR!J$29)</f>
        <v>0</v>
      </c>
      <c r="K45" s="49">
        <f>IF(EUR!K$29=0,0,EUR!K45/EUR!K$29)</f>
        <v>0</v>
      </c>
      <c r="L45" s="49">
        <f>IF(EUR!L$29=0,0,EUR!L45/EUR!L$29)</f>
        <v>0</v>
      </c>
      <c r="M45" s="49">
        <f>IF(EUR!M$29=0,0,EUR!M45/EUR!M$29)</f>
        <v>0</v>
      </c>
      <c r="N45" s="49">
        <f>IF(EUR!N$29=0,0,EUR!N45/EUR!N$29)</f>
        <v>0</v>
      </c>
      <c r="O45" s="49">
        <f>IF(EUR!O$29=0,0,EUR!O45/EUR!O$29)</f>
        <v>0</v>
      </c>
      <c r="P45" s="55">
        <f t="shared" si="2"/>
        <v>0.9258266808090958</v>
      </c>
      <c r="Q45" s="49">
        <f t="shared" si="3"/>
        <v>0.9258266808090958</v>
      </c>
    </row>
    <row r="46" spans="1:17" ht="12.75" x14ac:dyDescent="0.35">
      <c r="A46" s="61" t="s">
        <v>136</v>
      </c>
      <c r="B46" s="61" t="s">
        <v>137</v>
      </c>
      <c r="C46" s="49">
        <f>IF(EUR!C$29=0,0,EUR!C46/EUR!C$29)</f>
        <v>262.81490812092471</v>
      </c>
      <c r="D46" s="49">
        <f>IF(EUR!D$29=0,0,EUR!D46/EUR!D$29)</f>
        <v>265.9297716742031</v>
      </c>
      <c r="E46" s="49">
        <f>IF(EUR!E$29=0,0,EUR!E46/EUR!E$29)</f>
        <v>0</v>
      </c>
      <c r="F46" s="49">
        <f>IF(EUR!F$29=0,0,EUR!F46/EUR!F$29)</f>
        <v>0</v>
      </c>
      <c r="G46" s="49">
        <f>IF(EUR!G$29=0,0,EUR!G46/EUR!G$29)</f>
        <v>0</v>
      </c>
      <c r="H46" s="49">
        <f>IF(EUR!H$29=0,0,EUR!H46/EUR!H$29)</f>
        <v>0</v>
      </c>
      <c r="I46" s="49">
        <f>IF(EUR!I$29=0,0,EUR!I46/EUR!I$29)</f>
        <v>0</v>
      </c>
      <c r="J46" s="49">
        <f>IF(EUR!J$29=0,0,EUR!J46/EUR!J$29)</f>
        <v>0</v>
      </c>
      <c r="K46" s="49">
        <f>IF(EUR!K$29=0,0,EUR!K46/EUR!K$29)</f>
        <v>0</v>
      </c>
      <c r="L46" s="49">
        <f>IF(EUR!L$29=0,0,EUR!L46/EUR!L$29)</f>
        <v>0</v>
      </c>
      <c r="M46" s="49">
        <f>IF(EUR!M$29=0,0,EUR!M46/EUR!M$29)</f>
        <v>0</v>
      </c>
      <c r="N46" s="49">
        <f>IF(EUR!N$29=0,0,EUR!N46/EUR!N$29)</f>
        <v>0</v>
      </c>
      <c r="O46" s="49">
        <f>IF(EUR!O$29=0,0,EUR!O46/EUR!O$29)</f>
        <v>0</v>
      </c>
      <c r="P46" s="55">
        <f t="shared" si="2"/>
        <v>265.9297716742031</v>
      </c>
      <c r="Q46" s="49">
        <f t="shared" si="3"/>
        <v>265.9297716742031</v>
      </c>
    </row>
    <row r="47" spans="1:17" ht="12.75" x14ac:dyDescent="0.35">
      <c r="A47" s="61" t="s">
        <v>138</v>
      </c>
      <c r="B47" s="61" t="s">
        <v>139</v>
      </c>
      <c r="C47" s="49">
        <f>IF(EUR!C$29=0,0,EUR!C47/EUR!C$29)</f>
        <v>66.438016819798463</v>
      </c>
      <c r="D47" s="49">
        <f>IF(EUR!D$29=0,0,EUR!D47/EUR!D$29)</f>
        <v>66.984002307448961</v>
      </c>
      <c r="E47" s="49">
        <f>IF(EUR!E$29=0,0,EUR!E47/EUR!E$29)</f>
        <v>0</v>
      </c>
      <c r="F47" s="49">
        <f>IF(EUR!F$29=0,0,EUR!F47/EUR!F$29)</f>
        <v>0</v>
      </c>
      <c r="G47" s="49">
        <f>IF(EUR!G$29=0,0,EUR!G47/EUR!G$29)</f>
        <v>0</v>
      </c>
      <c r="H47" s="49">
        <f>IF(EUR!H$29=0,0,EUR!H47/EUR!H$29)</f>
        <v>0</v>
      </c>
      <c r="I47" s="49">
        <f>IF(EUR!I$29=0,0,EUR!I47/EUR!I$29)</f>
        <v>0</v>
      </c>
      <c r="J47" s="49">
        <f>IF(EUR!J$29=0,0,EUR!J47/EUR!J$29)</f>
        <v>0</v>
      </c>
      <c r="K47" s="49">
        <f>IF(EUR!K$29=0,0,EUR!K47/EUR!K$29)</f>
        <v>0</v>
      </c>
      <c r="L47" s="49">
        <f>IF(EUR!L$29=0,0,EUR!L47/EUR!L$29)</f>
        <v>0</v>
      </c>
      <c r="M47" s="49">
        <f>IF(EUR!M$29=0,0,EUR!M47/EUR!M$29)</f>
        <v>0</v>
      </c>
      <c r="N47" s="49">
        <f>IF(EUR!N$29=0,0,EUR!N47/EUR!N$29)</f>
        <v>0</v>
      </c>
      <c r="O47" s="49">
        <f>IF(EUR!O$29=0,0,EUR!O47/EUR!O$29)</f>
        <v>0</v>
      </c>
      <c r="P47" s="55">
        <f t="shared" si="2"/>
        <v>66.984002307448961</v>
      </c>
      <c r="Q47" s="49">
        <f t="shared" si="3"/>
        <v>66.984002307448961</v>
      </c>
    </row>
    <row r="48" spans="1:17" ht="12.75" x14ac:dyDescent="0.35">
      <c r="A48" s="61" t="s">
        <v>140</v>
      </c>
      <c r="B48" s="61" t="s">
        <v>141</v>
      </c>
      <c r="C48" s="49">
        <f>IF(EUR!C$29=0,0,EUR!C48/EUR!C$29)</f>
        <v>4904.8521784232371</v>
      </c>
      <c r="D48" s="52">
        <f>IF(EUR!D$29=0,0,EUR!D48/EUR!D$29)</f>
        <v>5009.0714378756584</v>
      </c>
      <c r="E48" s="49">
        <f>IF(EUR!E$29=0,0,EUR!E48/EUR!E$29)</f>
        <v>0</v>
      </c>
      <c r="F48" s="49">
        <f>IF(EUR!F$29=0,0,EUR!F48/EUR!F$29)</f>
        <v>0</v>
      </c>
      <c r="G48" s="49">
        <f>IF(EUR!G$29=0,0,EUR!G48/EUR!G$29)</f>
        <v>0</v>
      </c>
      <c r="H48" s="49">
        <f>IF(EUR!H$29=0,0,EUR!H48/EUR!H$29)</f>
        <v>0</v>
      </c>
      <c r="I48" s="49">
        <f>IF(EUR!I$29=0,0,EUR!I48/EUR!I$29)</f>
        <v>0</v>
      </c>
      <c r="J48" s="49">
        <f>IF(EUR!J$29=0,0,EUR!J48/EUR!J$29)</f>
        <v>0</v>
      </c>
      <c r="K48" s="49">
        <f>IF(EUR!K$29=0,0,EUR!K48/EUR!K$29)</f>
        <v>0</v>
      </c>
      <c r="L48" s="49">
        <f>IF(EUR!L$29=0,0,EUR!L48/EUR!L$29)</f>
        <v>0</v>
      </c>
      <c r="M48" s="49">
        <f>IF(EUR!M$29=0,0,EUR!M48/EUR!M$29)</f>
        <v>0</v>
      </c>
      <c r="N48" s="49">
        <f>IF(EUR!N$29=0,0,EUR!N48/EUR!N$29)</f>
        <v>0</v>
      </c>
      <c r="O48" s="49">
        <f>IF(EUR!O$29=0,0,EUR!O48/EUR!O$29)</f>
        <v>0</v>
      </c>
      <c r="P48" s="131">
        <f t="shared" si="2"/>
        <v>5009.0714378756584</v>
      </c>
      <c r="Q48" s="40">
        <f t="shared" si="3"/>
        <v>5009.0714378756584</v>
      </c>
    </row>
  </sheetData>
  <phoneticPr fontId="0" type="noConversion"/>
  <printOptions horizontalCentered="1" verticalCentered="1" gridLinesSet="0"/>
  <pageMargins left="0.21" right="0" top="0" bottom="0" header="0" footer="0"/>
  <pageSetup paperSize="9" scale="75" orientation="landscape" horizontalDpi="4294967292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syncVertical="1" syncRef="A13" transitionEvaluation="1" codeName="Sheet9">
    <pageSetUpPr fitToPage="1"/>
  </sheetPr>
  <dimension ref="A1:AE48"/>
  <sheetViews>
    <sheetView showGridLines="0" showZeros="0" topLeftCell="A13" workbookViewId="0">
      <selection activeCell="A5" sqref="A5"/>
    </sheetView>
  </sheetViews>
  <sheetFormatPr defaultColWidth="8.73046875" defaultRowHeight="11.65" x14ac:dyDescent="0.25"/>
  <cols>
    <col min="1" max="1" width="23.46484375" style="5" customWidth="1"/>
    <col min="2" max="2" width="5.265625" style="5" customWidth="1"/>
    <col min="3" max="3" width="10.46484375" style="5" bestFit="1" customWidth="1"/>
    <col min="4" max="4" width="11.53125" style="5" customWidth="1"/>
    <col min="5" max="14" width="10.46484375" style="5" bestFit="1" customWidth="1"/>
    <col min="15" max="15" width="9.19921875" style="5" customWidth="1"/>
    <col min="16" max="16" width="9.796875" style="5" customWidth="1"/>
    <col min="17" max="17" width="10.46484375" style="5" bestFit="1" customWidth="1"/>
    <col min="18" max="18" width="9.2656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>
        <f>MONTHS</f>
        <v>1</v>
      </c>
    </row>
    <row r="2" spans="1:31" ht="13.15" x14ac:dyDescent="0.4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35" t="s">
        <v>51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60">
        <f>EUR!P6</f>
        <v>2024</v>
      </c>
      <c r="Q6" s="60">
        <f>EUR!Q6</f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BRL!C7</f>
        <v>2023</v>
      </c>
      <c r="D7" s="17">
        <f>BRL!D7</f>
        <v>2024</v>
      </c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24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64" t="s">
        <v>9</v>
      </c>
      <c r="C9" s="37">
        <f>IF(EUR!C$31=0,0,EUR!C9/EUR!C$31)</f>
        <v>0.11711796121053125</v>
      </c>
      <c r="D9" s="37">
        <f>IF(EUR!D$31=0,0,EUR!D9/EUR!D$31)</f>
        <v>0.11510658870113726</v>
      </c>
      <c r="E9" s="37">
        <f>IF(EUR!E$31=0,0,EUR!E9/EUR!E$31)</f>
        <v>0</v>
      </c>
      <c r="F9" s="37">
        <f>IF(EUR!F$31=0,0,EUR!F9/EUR!F$31)</f>
        <v>0</v>
      </c>
      <c r="G9" s="37">
        <f>IF(EUR!G$31=0,0,EUR!G9/EUR!G$31)</f>
        <v>0</v>
      </c>
      <c r="H9" s="37">
        <f>IF(EUR!H$31=0,0,EUR!H9/EUR!H$31)</f>
        <v>0</v>
      </c>
      <c r="I9" s="37">
        <f>IF(EUR!I$31=0,0,EUR!I9/EUR!I$31)</f>
        <v>0</v>
      </c>
      <c r="J9" s="37">
        <f>IF(EUR!J$31=0,0,EUR!J9/EUR!J$31)</f>
        <v>0</v>
      </c>
      <c r="K9" s="37">
        <f>IF(EUR!K$31=0,0,EUR!K9/EUR!K$31)</f>
        <v>0</v>
      </c>
      <c r="L9" s="37">
        <f>IF(EUR!L$31=0,0,EUR!L9/EUR!L$31)</f>
        <v>0</v>
      </c>
      <c r="M9" s="37">
        <f>IF(EUR!M$31=0,0,EUR!M9/EUR!M$31)</f>
        <v>0</v>
      </c>
      <c r="N9" s="37">
        <f>IF(EUR!N$31=0,0,EUR!N9/EUR!N$31)</f>
        <v>0</v>
      </c>
      <c r="O9" s="37">
        <f>IF(EUR!O$31=0,0,EUR!O9/EUR!O$31)</f>
        <v>0</v>
      </c>
      <c r="P9" s="50">
        <f t="shared" ref="P9:P34" si="0">SUM(D9:O9)/$R$1</f>
        <v>0.11510658870113726</v>
      </c>
      <c r="Q9" s="49">
        <f t="shared" ref="Q9:Q34" si="1">D9</f>
        <v>0.11510658870113726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64" t="s">
        <v>11</v>
      </c>
      <c r="C10" s="37">
        <f>IF(EUR!C$31=0,0,EUR!C10/EUR!C$31)</f>
        <v>0.10115244073831163</v>
      </c>
      <c r="D10" s="37">
        <f>IF(EUR!D$31=0,0,EUR!D10/EUR!D$31)</f>
        <v>0.1002117961232101</v>
      </c>
      <c r="E10" s="37">
        <f>IF(EUR!E$31=0,0,EUR!E10/EUR!E$31)</f>
        <v>0</v>
      </c>
      <c r="F10" s="37">
        <f>IF(EUR!F$31=0,0,EUR!F10/EUR!F$31)</f>
        <v>0</v>
      </c>
      <c r="G10" s="37">
        <f>IF(EUR!G$31=0,0,EUR!G10/EUR!G$31)</f>
        <v>0</v>
      </c>
      <c r="H10" s="37">
        <f>IF(EUR!H$31=0,0,EUR!H10/EUR!H$31)</f>
        <v>0</v>
      </c>
      <c r="I10" s="37">
        <f>IF(EUR!I$31=0,0,EUR!I10/EUR!I$31)</f>
        <v>0</v>
      </c>
      <c r="J10" s="37">
        <f>IF(EUR!J$31=0,0,EUR!J10/EUR!J$31)</f>
        <v>0</v>
      </c>
      <c r="K10" s="37">
        <f>IF(EUR!K$31=0,0,EUR!K10/EUR!K$31)</f>
        <v>0</v>
      </c>
      <c r="L10" s="37">
        <f>IF(EUR!L$31=0,0,EUR!L10/EUR!L$31)</f>
        <v>0</v>
      </c>
      <c r="M10" s="37">
        <f>IF(EUR!M$31=0,0,EUR!M10/EUR!M$31)</f>
        <v>0</v>
      </c>
      <c r="N10" s="37">
        <f>IF(EUR!N$31=0,0,EUR!N10/EUR!N$31)</f>
        <v>0</v>
      </c>
      <c r="O10" s="37">
        <f>IF(EUR!O$31=0,0,EUR!O10/EUR!O$31)</f>
        <v>0</v>
      </c>
      <c r="P10" s="50">
        <f t="shared" si="0"/>
        <v>0.1002117961232101</v>
      </c>
      <c r="Q10" s="49">
        <f t="shared" si="1"/>
        <v>0.1002117961232101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64" t="s">
        <v>13</v>
      </c>
      <c r="C11" s="37">
        <f>IF(EUR!C$31=0,0,EUR!C11/EUR!C$31)</f>
        <v>0.12802164339923172</v>
      </c>
      <c r="D11" s="37">
        <f>IF(EUR!D$31=0,0,EUR!D11/EUR!D$31)</f>
        <v>0.12792946268244393</v>
      </c>
      <c r="E11" s="37">
        <f>IF(EUR!E$31=0,0,EUR!E11/EUR!E$31)</f>
        <v>0</v>
      </c>
      <c r="F11" s="37">
        <f>IF(EUR!F$31=0,0,EUR!F11/EUR!F$31)</f>
        <v>0</v>
      </c>
      <c r="G11" s="37">
        <f>IF(EUR!G$31=0,0,EUR!G11/EUR!G$31)</f>
        <v>0</v>
      </c>
      <c r="H11" s="37">
        <f>IF(EUR!H$31=0,0,EUR!H11/EUR!H$31)</f>
        <v>0</v>
      </c>
      <c r="I11" s="37">
        <f>IF(EUR!I$31=0,0,EUR!I11/EUR!I$31)</f>
        <v>0</v>
      </c>
      <c r="J11" s="37">
        <f>IF(EUR!J$31=0,0,EUR!J11/EUR!J$31)</f>
        <v>0</v>
      </c>
      <c r="K11" s="37">
        <f>IF(EUR!K$31=0,0,EUR!K11/EUR!K$31)</f>
        <v>0</v>
      </c>
      <c r="L11" s="37">
        <f>IF(EUR!L$31=0,0,EUR!L11/EUR!L$31)</f>
        <v>0</v>
      </c>
      <c r="M11" s="37">
        <f>IF(EUR!M$31=0,0,EUR!M11/EUR!M$31)</f>
        <v>0</v>
      </c>
      <c r="N11" s="37">
        <f>IF(EUR!N$31=0,0,EUR!N11/EUR!N$31)</f>
        <v>0</v>
      </c>
      <c r="O11" s="37">
        <f>IF(EUR!O$31=0,0,EUR!O11/EUR!O$31)</f>
        <v>0</v>
      </c>
      <c r="P11" s="50">
        <f t="shared" si="0"/>
        <v>0.12792946268244393</v>
      </c>
      <c r="Q11" s="49">
        <f t="shared" si="1"/>
        <v>0.12792946268244393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64" t="s">
        <v>15</v>
      </c>
      <c r="C12" s="37">
        <f>IF(EUR!C$31=0,0,EUR!C12/EUR!C$31)</f>
        <v>0.25809402229925982</v>
      </c>
      <c r="D12" s="37">
        <f>IF(EUR!D$31=0,0,EUR!D12/EUR!D$31)</f>
        <v>0.25366154058658319</v>
      </c>
      <c r="E12" s="37">
        <f>IF(EUR!E$31=0,0,EUR!E12/EUR!E$31)</f>
        <v>0</v>
      </c>
      <c r="F12" s="37">
        <f>IF(EUR!F$31=0,0,EUR!F12/EUR!F$31)</f>
        <v>0</v>
      </c>
      <c r="G12" s="37">
        <f>IF(EUR!G$31=0,0,EUR!G12/EUR!G$31)</f>
        <v>0</v>
      </c>
      <c r="H12" s="37">
        <f>IF(EUR!H$31=0,0,EUR!H12/EUR!H$31)</f>
        <v>0</v>
      </c>
      <c r="I12" s="37">
        <f>IF(EUR!I$31=0,0,EUR!I12/EUR!I$31)</f>
        <v>0</v>
      </c>
      <c r="J12" s="37">
        <f>IF(EUR!J$31=0,0,EUR!J12/EUR!J$31)</f>
        <v>0</v>
      </c>
      <c r="K12" s="37">
        <f>IF(EUR!K$31=0,0,EUR!K12/EUR!K$31)</f>
        <v>0</v>
      </c>
      <c r="L12" s="37">
        <f>IF(EUR!L$31=0,0,EUR!L12/EUR!L$31)</f>
        <v>0</v>
      </c>
      <c r="M12" s="37">
        <f>IF(EUR!M$31=0,0,EUR!M12/EUR!M$31)</f>
        <v>0</v>
      </c>
      <c r="N12" s="37">
        <f>IF(EUR!N$31=0,0,EUR!N12/EUR!N$31)</f>
        <v>0</v>
      </c>
      <c r="O12" s="37">
        <f>IF(EUR!O$31=0,0,EUR!O12/EUR!O$31)</f>
        <v>0</v>
      </c>
      <c r="P12" s="50">
        <f t="shared" si="0"/>
        <v>0.25366154058658319</v>
      </c>
      <c r="Q12" s="49">
        <f t="shared" si="1"/>
        <v>0.25366154058658319</v>
      </c>
      <c r="R12" s="2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64" t="s">
        <v>17</v>
      </c>
      <c r="C13" s="37">
        <f>IF(EUR!C$31=0,0,EUR!C13/EUR!C$31)</f>
        <v>0.22906282207439335</v>
      </c>
      <c r="D13" s="37">
        <f>IF(EUR!D$31=0,0,EUR!D13/EUR!D$31)</f>
        <v>0.22512891937934529</v>
      </c>
      <c r="E13" s="37">
        <f>IF(EUR!E$31=0,0,EUR!E13/EUR!E$31)</f>
        <v>0</v>
      </c>
      <c r="F13" s="37">
        <f>IF(EUR!F$31=0,0,EUR!F13/EUR!F$31)</f>
        <v>0</v>
      </c>
      <c r="G13" s="37">
        <f>IF(EUR!G$31=0,0,EUR!G13/EUR!G$31)</f>
        <v>0</v>
      </c>
      <c r="H13" s="37">
        <f>IF(EUR!H$31=0,0,EUR!H13/EUR!H$31)</f>
        <v>0</v>
      </c>
      <c r="I13" s="37">
        <f>IF(EUR!I$31=0,0,EUR!I13/EUR!I$31)</f>
        <v>0</v>
      </c>
      <c r="J13" s="37">
        <f>IF(EUR!J$31=0,0,EUR!J13/EUR!J$31)</f>
        <v>0</v>
      </c>
      <c r="K13" s="37">
        <f>IF(EUR!K$31=0,0,EUR!K13/EUR!K$31)</f>
        <v>0</v>
      </c>
      <c r="L13" s="37">
        <f>IF(EUR!L$31=0,0,EUR!L13/EUR!L$31)</f>
        <v>0</v>
      </c>
      <c r="M13" s="37">
        <f>IF(EUR!M$31=0,0,EUR!M13/EUR!M$31)</f>
        <v>0</v>
      </c>
      <c r="N13" s="37">
        <f>IF(EUR!N$31=0,0,EUR!N13/EUR!N$31)</f>
        <v>0</v>
      </c>
      <c r="O13" s="37">
        <f>IF(EUR!O$31=0,0,EUR!O13/EUR!O$31)</f>
        <v>0</v>
      </c>
      <c r="P13" s="50">
        <f t="shared" si="0"/>
        <v>0.22512891937934529</v>
      </c>
      <c r="Q13" s="49">
        <f t="shared" si="1"/>
        <v>0.22512891937934529</v>
      </c>
      <c r="R13" s="2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64" t="s">
        <v>19</v>
      </c>
      <c r="C14" s="37">
        <f>IF(EUR!C$31=0,0,EUR!C14/EUR!C$31)</f>
        <v>0.76824346481776451</v>
      </c>
      <c r="D14" s="37">
        <f>IF(EUR!D$31=0,0,EUR!D14/EUR!D$31)</f>
        <v>0.75504972604631893</v>
      </c>
      <c r="E14" s="37">
        <f>IF(EUR!E$31=0,0,EUR!E14/EUR!E$31)</f>
        <v>0</v>
      </c>
      <c r="F14" s="37">
        <f>IF(EUR!F$31=0,0,EUR!F14/EUR!F$31)</f>
        <v>0</v>
      </c>
      <c r="G14" s="37">
        <f>IF(EUR!G$31=0,0,EUR!G14/EUR!G$31)</f>
        <v>0</v>
      </c>
      <c r="H14" s="37">
        <f>IF(EUR!H$31=0,0,EUR!H14/EUR!H$31)</f>
        <v>0</v>
      </c>
      <c r="I14" s="37">
        <f>IF(EUR!I$31=0,0,EUR!I14/EUR!I$31)</f>
        <v>0</v>
      </c>
      <c r="J14" s="37">
        <f>IF(EUR!J$31=0,0,EUR!J14/EUR!J$31)</f>
        <v>0</v>
      </c>
      <c r="K14" s="37">
        <f>IF(EUR!K$31=0,0,EUR!K14/EUR!K$31)</f>
        <v>0</v>
      </c>
      <c r="L14" s="37">
        <f>IF(EUR!L$31=0,0,EUR!L14/EUR!L$31)</f>
        <v>0</v>
      </c>
      <c r="M14" s="37">
        <f>IF(EUR!M$31=0,0,EUR!M14/EUR!M$31)</f>
        <v>0</v>
      </c>
      <c r="N14" s="37">
        <f>IF(EUR!N$31=0,0,EUR!N14/EUR!N$31)</f>
        <v>0</v>
      </c>
      <c r="O14" s="37">
        <f>IF(EUR!O$31=0,0,EUR!O14/EUR!O$31)</f>
        <v>0</v>
      </c>
      <c r="P14" s="50">
        <f t="shared" si="0"/>
        <v>0.75504972604631893</v>
      </c>
      <c r="Q14" s="49">
        <f t="shared" si="1"/>
        <v>0.75504972604631893</v>
      </c>
      <c r="R14" s="2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64" t="s">
        <v>21</v>
      </c>
      <c r="C15" s="51">
        <f>IF(EUR!C$31=0,0,EUR!C15/EUR!C$31)</f>
        <v>18.878244167525533</v>
      </c>
      <c r="D15" s="51">
        <f>IF(EUR!D$31=0,0,EUR!D15/EUR!D$31)</f>
        <v>18.022238592937061</v>
      </c>
      <c r="E15" s="51">
        <f>IF(EUR!E$31=0,0,EUR!E15/EUR!E$31)</f>
        <v>0</v>
      </c>
      <c r="F15" s="51">
        <f>IF(EUR!F$31=0,0,EUR!F15/EUR!F$31)</f>
        <v>0</v>
      </c>
      <c r="G15" s="51">
        <f>IF(EUR!G$31=0,0,EUR!G15/EUR!G$31)</f>
        <v>0</v>
      </c>
      <c r="H15" s="51">
        <f>IF(EUR!H$31=0,0,EUR!H15/EUR!H$31)</f>
        <v>0</v>
      </c>
      <c r="I15" s="51">
        <f>IF(EUR!I$31=0,0,EUR!I15/EUR!I$31)</f>
        <v>0</v>
      </c>
      <c r="J15" s="51">
        <f>IF(EUR!J$31=0,0,EUR!J15/EUR!J$31)</f>
        <v>0</v>
      </c>
      <c r="K15" s="51">
        <f>IF(EUR!K$31=0,0,EUR!K15/EUR!K$31)</f>
        <v>0</v>
      </c>
      <c r="L15" s="51">
        <f>IF(EUR!L$31=0,0,EUR!L15/EUR!L$31)</f>
        <v>0</v>
      </c>
      <c r="M15" s="51">
        <f>IF(EUR!M$31=0,0,EUR!M15/EUR!M$31)</f>
        <v>0</v>
      </c>
      <c r="N15" s="51">
        <f>IF(EUR!N$31=0,0,EUR!N15/EUR!N$31)</f>
        <v>0</v>
      </c>
      <c r="O15" s="51">
        <f>IF(EUR!O$31=0,0,EUR!O15/EUR!O$31)</f>
        <v>0</v>
      </c>
      <c r="P15" s="54">
        <f t="shared" si="0"/>
        <v>18.022238592937061</v>
      </c>
      <c r="Q15" s="51">
        <f t="shared" si="1"/>
        <v>18.022238592937061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64" t="s">
        <v>23</v>
      </c>
      <c r="C16" s="51">
        <f>IF(EUR!C$31=0,0,EUR!C16/EUR!C$31)</f>
        <v>19.486789093975453</v>
      </c>
      <c r="D16" s="51">
        <f>IF(EUR!D$31=0,0,EUR!D16/EUR!D$31)</f>
        <v>19.152124867627425</v>
      </c>
      <c r="E16" s="51">
        <f>IF(EUR!E$31=0,0,EUR!E16/EUR!E$31)</f>
        <v>0</v>
      </c>
      <c r="F16" s="51">
        <f>IF(EUR!F$31=0,0,EUR!F16/EUR!F$31)</f>
        <v>0</v>
      </c>
      <c r="G16" s="51">
        <f>IF(EUR!G$31=0,0,EUR!G16/EUR!G$31)</f>
        <v>0</v>
      </c>
      <c r="H16" s="51">
        <f>IF(EUR!H$31=0,0,EUR!H16/EUR!H$31)</f>
        <v>0</v>
      </c>
      <c r="I16" s="51">
        <f>IF(EUR!I$31=0,0,EUR!I16/EUR!I$31)</f>
        <v>0</v>
      </c>
      <c r="J16" s="51">
        <f>IF(EUR!J$31=0,0,EUR!J16/EUR!J$31)</f>
        <v>0</v>
      </c>
      <c r="K16" s="51">
        <f>IF(EUR!K$31=0,0,EUR!K16/EUR!K$31)</f>
        <v>0</v>
      </c>
      <c r="L16" s="51">
        <f>IF(EUR!L$31=0,0,EUR!L16/EUR!L$31)</f>
        <v>0</v>
      </c>
      <c r="M16" s="51">
        <f>IF(EUR!M$31=0,0,EUR!M16/EUR!M$31)</f>
        <v>0</v>
      </c>
      <c r="N16" s="51">
        <f>IF(EUR!N$31=0,0,EUR!N16/EUR!N$31)</f>
        <v>0</v>
      </c>
      <c r="O16" s="51">
        <f>IF(EUR!O$31=0,0,EUR!O16/EUR!O$31)</f>
        <v>0</v>
      </c>
      <c r="P16" s="54">
        <f t="shared" si="0"/>
        <v>19.152124867627425</v>
      </c>
      <c r="Q16" s="51">
        <f t="shared" si="1"/>
        <v>19.152124867627425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64" t="s">
        <v>25</v>
      </c>
      <c r="C17" s="52">
        <f>IF(EUR!C$31=0,0,EUR!C17/EUR!C$31)</f>
        <v>226.77199475311537</v>
      </c>
      <c r="D17" s="52">
        <f>IF(EUR!D$31=0,0,EUR!D17/EUR!D$31)</f>
        <v>222.87743450435104</v>
      </c>
      <c r="E17" s="52">
        <f>IF(EUR!E$31=0,0,EUR!E17/EUR!E$31)</f>
        <v>0</v>
      </c>
      <c r="F17" s="52">
        <f>IF(EUR!F$31=0,0,EUR!F17/EUR!F$31)</f>
        <v>0</v>
      </c>
      <c r="G17" s="52">
        <f>IF(EUR!G$31=0,0,EUR!G17/EUR!G$31)</f>
        <v>0</v>
      </c>
      <c r="H17" s="52">
        <f>IF(EUR!H$31=0,0,EUR!H17/EUR!H$31)</f>
        <v>0</v>
      </c>
      <c r="I17" s="52">
        <f>IF(EUR!I$31=0,0,EUR!I17/EUR!I$31)</f>
        <v>0</v>
      </c>
      <c r="J17" s="52">
        <f>IF(EUR!J$31=0,0,EUR!J17/EUR!J$31)</f>
        <v>0</v>
      </c>
      <c r="K17" s="52">
        <f>IF(EUR!K$31=0,0,EUR!K17/EUR!K$31)</f>
        <v>0</v>
      </c>
      <c r="L17" s="52">
        <f>IF(EUR!L$31=0,0,EUR!L17/EUR!L$31)</f>
        <v>0</v>
      </c>
      <c r="M17" s="52">
        <f>IF(EUR!M$31=0,0,EUR!M17/EUR!M$31)</f>
        <v>0</v>
      </c>
      <c r="N17" s="52">
        <f>IF(EUR!N$31=0,0,EUR!N17/EUR!N$31)</f>
        <v>0</v>
      </c>
      <c r="O17" s="52">
        <f>IF(EUR!O$31=0,0,EUR!O17/EUR!O$31)</f>
        <v>0</v>
      </c>
      <c r="P17" s="29">
        <f t="shared" si="0"/>
        <v>222.87743450435104</v>
      </c>
      <c r="Q17" s="40">
        <f t="shared" si="1"/>
        <v>222.87743450435104</v>
      </c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64" t="s">
        <v>27</v>
      </c>
      <c r="C18" s="49">
        <f>IF(EUR!C$31=0,0,EUR!C18/EUR!C$31)</f>
        <v>4.7245268434367098</v>
      </c>
      <c r="D18" s="49">
        <f>IF(EUR!D$31=0,0,EUR!D18/EUR!D$31)</f>
        <v>4.6433882775450064</v>
      </c>
      <c r="E18" s="49">
        <f>IF(EUR!E$31=0,0,EUR!E18/EUR!E$31)</f>
        <v>0</v>
      </c>
      <c r="F18" s="49">
        <f>IF(EUR!F$31=0,0,EUR!F18/EUR!F$31)</f>
        <v>0</v>
      </c>
      <c r="G18" s="49">
        <f>IF(EUR!G$31=0,0,EUR!G18/EUR!G$31)</f>
        <v>0</v>
      </c>
      <c r="H18" s="49">
        <f>IF(EUR!H$31=0,0,EUR!H18/EUR!H$31)</f>
        <v>0</v>
      </c>
      <c r="I18" s="49">
        <f>IF(EUR!I$31=0,0,EUR!I18/EUR!I$31)</f>
        <v>0</v>
      </c>
      <c r="J18" s="49">
        <f>IF(EUR!J$31=0,0,EUR!J18/EUR!J$31)</f>
        <v>0</v>
      </c>
      <c r="K18" s="49">
        <f>IF(EUR!K$31=0,0,EUR!K18/EUR!K$31)</f>
        <v>0</v>
      </c>
      <c r="L18" s="49">
        <f>IF(EUR!L$31=0,0,EUR!L18/EUR!L$31)</f>
        <v>0</v>
      </c>
      <c r="M18" s="49">
        <f>IF(EUR!M$31=0,0,EUR!M18/EUR!M$31)</f>
        <v>0</v>
      </c>
      <c r="N18" s="49">
        <f>IF(EUR!N$31=0,0,EUR!N18/EUR!N$31)</f>
        <v>0</v>
      </c>
      <c r="O18" s="49">
        <f>IF(EUR!O$31=0,0,EUR!O18/EUR!O$31)</f>
        <v>0</v>
      </c>
      <c r="P18" s="54">
        <f t="shared" si="0"/>
        <v>4.6433882775450064</v>
      </c>
      <c r="Q18" s="49">
        <f t="shared" si="1"/>
        <v>4.6433882775450064</v>
      </c>
      <c r="R18" s="2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64" t="s">
        <v>29</v>
      </c>
      <c r="C19" s="37">
        <f>IF(EUR!C$31=0,0,EUR!C19/EUR!C$31)</f>
        <v>0.87309097723226836</v>
      </c>
      <c r="D19" s="37">
        <f>IF(EUR!D$31=0,0,EUR!D19/EUR!D$31)</f>
        <v>0.85806206547262776</v>
      </c>
      <c r="E19" s="37">
        <f>IF(EUR!E$31=0,0,EUR!E19/EUR!E$31)</f>
        <v>0</v>
      </c>
      <c r="F19" s="37">
        <f>IF(EUR!F$31=0,0,EUR!F19/EUR!F$31)</f>
        <v>0</v>
      </c>
      <c r="G19" s="37">
        <f>IF(EUR!G$31=0,0,EUR!G19/EUR!G$31)</f>
        <v>0</v>
      </c>
      <c r="H19" s="37">
        <f>IF(EUR!H$31=0,0,EUR!H19/EUR!H$31)</f>
        <v>0</v>
      </c>
      <c r="I19" s="37">
        <f>IF(EUR!I$31=0,0,EUR!I19/EUR!I$31)</f>
        <v>0</v>
      </c>
      <c r="J19" s="37">
        <f>IF(EUR!J$31=0,0,EUR!J19/EUR!J$31)</f>
        <v>0</v>
      </c>
      <c r="K19" s="37">
        <f>IF(EUR!K$31=0,0,EUR!K19/EUR!K$31)</f>
        <v>0</v>
      </c>
      <c r="L19" s="37">
        <f>IF(EUR!L$31=0,0,EUR!L19/EUR!L$31)</f>
        <v>0</v>
      </c>
      <c r="M19" s="37">
        <f>IF(EUR!M$31=0,0,EUR!M19/EUR!M$31)</f>
        <v>0</v>
      </c>
      <c r="N19" s="37">
        <f>IF(EUR!N$31=0,0,EUR!N19/EUR!N$31)</f>
        <v>0</v>
      </c>
      <c r="O19" s="37">
        <f>IF(EUR!O$31=0,0,EUR!O19/EUR!O$31)</f>
        <v>0</v>
      </c>
      <c r="P19" s="50">
        <f t="shared" si="0"/>
        <v>0.85806206547262776</v>
      </c>
      <c r="Q19" s="49">
        <f t="shared" si="1"/>
        <v>0.85806206547262776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64" t="s">
        <v>31</v>
      </c>
      <c r="C20" s="37">
        <f>IF(EUR!C$31=0,0,EUR!C20/EUR!C$31)</f>
        <v>0.19373653143446079</v>
      </c>
      <c r="D20" s="37">
        <f>IF(EUR!D$31=0,0,EUR!D20/EUR!D$31)</f>
        <v>0.1870021640038676</v>
      </c>
      <c r="E20" s="37">
        <f>IF(EUR!E$31=0,0,EUR!E20/EUR!E$31)</f>
        <v>0</v>
      </c>
      <c r="F20" s="37">
        <f>IF(EUR!F$31=0,0,EUR!F20/EUR!F$31)</f>
        <v>0</v>
      </c>
      <c r="G20" s="37">
        <f>IF(EUR!G$31=0,0,EUR!G20/EUR!G$31)</f>
        <v>0</v>
      </c>
      <c r="H20" s="37">
        <f>IF(EUR!H$31=0,0,EUR!H20/EUR!H$31)</f>
        <v>0</v>
      </c>
      <c r="I20" s="37">
        <f>IF(EUR!I$31=0,0,EUR!I20/EUR!I$31)</f>
        <v>0</v>
      </c>
      <c r="J20" s="37">
        <f>IF(EUR!J$31=0,0,EUR!J20/EUR!J$31)</f>
        <v>0</v>
      </c>
      <c r="K20" s="37">
        <f>IF(EUR!K$31=0,0,EUR!K20/EUR!K$31)</f>
        <v>0</v>
      </c>
      <c r="L20" s="37">
        <f>IF(EUR!L$31=0,0,EUR!L20/EUR!L$31)</f>
        <v>0</v>
      </c>
      <c r="M20" s="37">
        <f>IF(EUR!M$31=0,0,EUR!M20/EUR!M$31)</f>
        <v>0</v>
      </c>
      <c r="N20" s="37">
        <f>IF(EUR!N$31=0,0,EUR!N20/EUR!N$31)</f>
        <v>0</v>
      </c>
      <c r="O20" s="37">
        <f>IF(EUR!O$31=0,0,EUR!O20/EUR!O$31)</f>
        <v>0</v>
      </c>
      <c r="P20" s="50">
        <f t="shared" si="0"/>
        <v>0.1870021640038676</v>
      </c>
      <c r="Q20" s="49">
        <f t="shared" si="1"/>
        <v>0.1870021640038676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64" t="s">
        <v>33</v>
      </c>
      <c r="C21" s="37">
        <f>IF(EUR!C$31=0,0,EUR!C21/EUR!C$31)</f>
        <v>0.17415440832005999</v>
      </c>
      <c r="D21" s="37">
        <f>IF(EUR!D$31=0,0,EUR!D21/EUR!D$31)</f>
        <v>0.16918366407293153</v>
      </c>
      <c r="E21" s="37">
        <f>IF(EUR!E$31=0,0,EUR!E21/EUR!E$31)</f>
        <v>0</v>
      </c>
      <c r="F21" s="37">
        <f>IF(EUR!F$31=0,0,EUR!F21/EUR!F$31)</f>
        <v>0</v>
      </c>
      <c r="G21" s="37">
        <f>IF(EUR!G$31=0,0,EUR!G21/EUR!G$31)</f>
        <v>0</v>
      </c>
      <c r="H21" s="37">
        <f>IF(EUR!H$31=0,0,EUR!H21/EUR!H$31)</f>
        <v>0</v>
      </c>
      <c r="I21" s="37">
        <f>IF(EUR!I$31=0,0,EUR!I21/EUR!I$31)</f>
        <v>0</v>
      </c>
      <c r="J21" s="37">
        <f>IF(EUR!J$31=0,0,EUR!J21/EUR!J$31)</f>
        <v>0</v>
      </c>
      <c r="K21" s="37">
        <f>IF(EUR!K$31=0,0,EUR!K21/EUR!K$31)</f>
        <v>0</v>
      </c>
      <c r="L21" s="37">
        <f>IF(EUR!L$31=0,0,EUR!L21/EUR!L$31)</f>
        <v>0</v>
      </c>
      <c r="M21" s="37">
        <f>IF(EUR!M$31=0,0,EUR!M21/EUR!M$31)</f>
        <v>0</v>
      </c>
      <c r="N21" s="37">
        <f>IF(EUR!N$31=0,0,EUR!N21/EUR!N$31)</f>
        <v>0</v>
      </c>
      <c r="O21" s="37">
        <f>IF(EUR!O$31=0,0,EUR!O21/EUR!O$31)</f>
        <v>0</v>
      </c>
      <c r="P21" s="50">
        <f t="shared" si="0"/>
        <v>0.16918366407293153</v>
      </c>
      <c r="Q21" s="49">
        <f t="shared" si="1"/>
        <v>0.16918366407293153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64" t="s">
        <v>35</v>
      </c>
      <c r="C22" s="37">
        <f>IF(EUR!C$31=0,0,EUR!C22/EUR!C$31)</f>
        <v>0.11198819450950999</v>
      </c>
      <c r="D22" s="37">
        <f>IF(EUR!D$31=0,0,EUR!D22/EUR!D$31)</f>
        <v>0.10707214880979787</v>
      </c>
      <c r="E22" s="37">
        <f>IF(EUR!E$31=0,0,EUR!E22/EUR!E$31)</f>
        <v>0</v>
      </c>
      <c r="F22" s="37">
        <f>IF(EUR!F$31=0,0,EUR!F22/EUR!F$31)</f>
        <v>0</v>
      </c>
      <c r="G22" s="37">
        <f>IF(EUR!G$31=0,0,EUR!G22/EUR!G$31)</f>
        <v>0</v>
      </c>
      <c r="H22" s="37">
        <f>IF(EUR!H$31=0,0,EUR!H22/EUR!H$31)</f>
        <v>0</v>
      </c>
      <c r="I22" s="37">
        <f>IF(EUR!I$31=0,0,EUR!I22/EUR!I$31)</f>
        <v>0</v>
      </c>
      <c r="J22" s="37">
        <f>IF(EUR!J$31=0,0,EUR!J22/EUR!J$31)</f>
        <v>0</v>
      </c>
      <c r="K22" s="37">
        <f>IF(EUR!K$31=0,0,EUR!K22/EUR!K$31)</f>
        <v>0</v>
      </c>
      <c r="L22" s="37">
        <f>IF(EUR!L$31=0,0,EUR!L22/EUR!L$31)</f>
        <v>0</v>
      </c>
      <c r="M22" s="37">
        <f>IF(EUR!M$31=0,0,EUR!M22/EUR!M$31)</f>
        <v>0</v>
      </c>
      <c r="N22" s="37">
        <f>IF(EUR!N$31=0,0,EUR!N22/EUR!N$31)</f>
        <v>0</v>
      </c>
      <c r="O22" s="37">
        <f>IF(EUR!O$31=0,0,EUR!O22/EUR!O$31)</f>
        <v>0</v>
      </c>
      <c r="P22" s="50">
        <f t="shared" si="0"/>
        <v>0.10707214880979787</v>
      </c>
      <c r="Q22" s="49">
        <f t="shared" si="1"/>
        <v>0.10707214880979787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64" t="s">
        <v>37</v>
      </c>
      <c r="C23" s="37">
        <f>IF(EUR!C$31=0,0,EUR!C23/EUR!C$31)</f>
        <v>1.3387519910053407</v>
      </c>
      <c r="D23" s="37">
        <f>IF(EUR!D$31=0,0,EUR!D23/EUR!D$31)</f>
        <v>1.2705695474008933</v>
      </c>
      <c r="E23" s="37">
        <f>IF(EUR!E$31=0,0,EUR!E23/EUR!E$31)</f>
        <v>0</v>
      </c>
      <c r="F23" s="37">
        <f>IF(EUR!F$31=0,0,EUR!F23/EUR!F$31)</f>
        <v>0</v>
      </c>
      <c r="G23" s="37">
        <f>IF(EUR!G$31=0,0,EUR!G23/EUR!G$31)</f>
        <v>0</v>
      </c>
      <c r="H23" s="37">
        <f>IF(EUR!H$31=0,0,EUR!H23/EUR!H$31)</f>
        <v>0</v>
      </c>
      <c r="I23" s="37">
        <f>IF(EUR!I$31=0,0,EUR!I23/EUR!I$31)</f>
        <v>0</v>
      </c>
      <c r="J23" s="37">
        <f>IF(EUR!J$31=0,0,EUR!J23/EUR!J$31)</f>
        <v>0</v>
      </c>
      <c r="K23" s="37">
        <f>IF(EUR!K$31=0,0,EUR!K23/EUR!K$31)</f>
        <v>0</v>
      </c>
      <c r="L23" s="37">
        <f>IF(EUR!L$31=0,0,EUR!L23/EUR!L$31)</f>
        <v>0</v>
      </c>
      <c r="M23" s="37">
        <f>IF(EUR!M$31=0,0,EUR!M23/EUR!M$31)</f>
        <v>0</v>
      </c>
      <c r="N23" s="37">
        <f>IF(EUR!N$31=0,0,EUR!N23/EUR!N$31)</f>
        <v>0</v>
      </c>
      <c r="O23" s="37">
        <f>IF(EUR!O$31=0,0,EUR!O23/EUR!O$31)</f>
        <v>0</v>
      </c>
      <c r="P23" s="50">
        <f t="shared" si="0"/>
        <v>1.2705695474008933</v>
      </c>
      <c r="Q23" s="49">
        <f t="shared" si="1"/>
        <v>1.2705695474008933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64" t="s">
        <v>39</v>
      </c>
      <c r="C24" s="37">
        <f>IF(EUR!C$31=0,0,EUR!C24/EUR!C$31)</f>
        <v>1.3726225053874264</v>
      </c>
      <c r="D24" s="37">
        <f>IF(EUR!D$31=0,0,EUR!D24/EUR!D$31)</f>
        <v>1.2963879552465583</v>
      </c>
      <c r="E24" s="37">
        <f>IF(EUR!E$31=0,0,EUR!E24/EUR!E$31)</f>
        <v>0</v>
      </c>
      <c r="F24" s="37">
        <f>IF(EUR!F$31=0,0,EUR!F24/EUR!F$31)</f>
        <v>0</v>
      </c>
      <c r="G24" s="37">
        <f>IF(EUR!G$31=0,0,EUR!G24/EUR!G$31)</f>
        <v>0</v>
      </c>
      <c r="H24" s="37">
        <f>IF(EUR!H$31=0,0,EUR!H24/EUR!H$31)</f>
        <v>0</v>
      </c>
      <c r="I24" s="37">
        <f>IF(EUR!I$31=0,0,EUR!I24/EUR!I$31)</f>
        <v>0</v>
      </c>
      <c r="J24" s="37">
        <f>IF(EUR!J$31=0,0,EUR!J24/EUR!J$31)</f>
        <v>0</v>
      </c>
      <c r="K24" s="37">
        <f>IF(EUR!K$31=0,0,EUR!K24/EUR!K$31)</f>
        <v>0</v>
      </c>
      <c r="L24" s="37">
        <f>IF(EUR!L$31=0,0,EUR!L24/EUR!L$31)</f>
        <v>0</v>
      </c>
      <c r="M24" s="37">
        <f>IF(EUR!M$31=0,0,EUR!M24/EUR!M$31)</f>
        <v>0</v>
      </c>
      <c r="N24" s="37">
        <f>IF(EUR!N$31=0,0,EUR!N24/EUR!N$31)</f>
        <v>0</v>
      </c>
      <c r="O24" s="37">
        <f>IF(EUR!O$31=0,0,EUR!O24/EUR!O$31)</f>
        <v>0</v>
      </c>
      <c r="P24" s="50">
        <f t="shared" si="0"/>
        <v>1.2963879552465583</v>
      </c>
      <c r="Q24" s="49">
        <f t="shared" si="1"/>
        <v>1.2963879552465583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64" t="s">
        <v>41</v>
      </c>
      <c r="C25" s="37">
        <f>IF(EUR!C$31=0,0,EUR!C25/EUR!C$31)</f>
        <v>9.2237890002810838E-2</v>
      </c>
      <c r="D25" s="37">
        <f>IF(EUR!D$31=0,0,EUR!D25/EUR!D$31)</f>
        <v>9.0653805423822467E-2</v>
      </c>
      <c r="E25" s="37">
        <f>IF(EUR!E$31=0,0,EUR!E25/EUR!E$31)</f>
        <v>0</v>
      </c>
      <c r="F25" s="37">
        <f>IF(EUR!F$31=0,0,EUR!F25/EUR!F$31)</f>
        <v>0</v>
      </c>
      <c r="G25" s="37">
        <f>IF(EUR!G$31=0,0,EUR!G25/EUR!G$31)</f>
        <v>0</v>
      </c>
      <c r="H25" s="37">
        <f>IF(EUR!H$31=0,0,EUR!H25/EUR!H$31)</f>
        <v>0</v>
      </c>
      <c r="I25" s="37">
        <f>IF(EUR!I$31=0,0,EUR!I25/EUR!I$31)</f>
        <v>0</v>
      </c>
      <c r="J25" s="37">
        <f>IF(EUR!J$31=0,0,EUR!J25/EUR!J$31)</f>
        <v>0</v>
      </c>
      <c r="K25" s="37">
        <f>IF(EUR!K$31=0,0,EUR!K25/EUR!K$31)</f>
        <v>0</v>
      </c>
      <c r="L25" s="37">
        <f>IF(EUR!L$31=0,0,EUR!L25/EUR!L$31)</f>
        <v>0</v>
      </c>
      <c r="M25" s="37">
        <f>IF(EUR!M$31=0,0,EUR!M25/EUR!M$31)</f>
        <v>0</v>
      </c>
      <c r="N25" s="37">
        <f>IF(EUR!N$31=0,0,EUR!N25/EUR!N$31)</f>
        <v>0</v>
      </c>
      <c r="O25" s="37">
        <f>IF(EUR!O$31=0,0,EUR!O25/EUR!O$31)</f>
        <v>0</v>
      </c>
      <c r="P25" s="50">
        <f t="shared" si="0"/>
        <v>9.0653805423822467E-2</v>
      </c>
      <c r="Q25" s="49">
        <f t="shared" si="1"/>
        <v>9.0653805423822467E-2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64" t="s">
        <v>43</v>
      </c>
      <c r="C26" s="37">
        <f>IF(EUR!C$31=0,0,EUR!C26/EUR!C$31)</f>
        <v>0.69635177550829208</v>
      </c>
      <c r="D26" s="37">
        <f>IF(EUR!D$31=0,0,EUR!D26/EUR!D$31)</f>
        <v>0.6843926976380128</v>
      </c>
      <c r="E26" s="37">
        <f>IF(EUR!E$31=0,0,EUR!E26/EUR!E$31)</f>
        <v>0</v>
      </c>
      <c r="F26" s="37">
        <f>IF(EUR!F$31=0,0,EUR!F26/EUR!F$31)</f>
        <v>0</v>
      </c>
      <c r="G26" s="37">
        <f>IF(EUR!G$31=0,0,EUR!G26/EUR!G$31)</f>
        <v>0</v>
      </c>
      <c r="H26" s="37">
        <f>IF(EUR!H$31=0,0,EUR!H26/EUR!H$31)</f>
        <v>0</v>
      </c>
      <c r="I26" s="37">
        <f>IF(EUR!I$31=0,0,EUR!I26/EUR!I$31)</f>
        <v>0</v>
      </c>
      <c r="J26" s="37">
        <f>IF(EUR!J$31=0,0,EUR!J26/EUR!J$31)</f>
        <v>0</v>
      </c>
      <c r="K26" s="37">
        <f>IF(EUR!K$31=0,0,EUR!K26/EUR!K$31)</f>
        <v>0</v>
      </c>
      <c r="L26" s="37">
        <f>IF(EUR!L$31=0,0,EUR!L26/EUR!L$31)</f>
        <v>0</v>
      </c>
      <c r="M26" s="37">
        <f>IF(EUR!M$31=0,0,EUR!M26/EUR!M$31)</f>
        <v>0</v>
      </c>
      <c r="N26" s="37">
        <f>IF(EUR!N$31=0,0,EUR!N26/EUR!N$31)</f>
        <v>0</v>
      </c>
      <c r="O26" s="37">
        <f>IF(EUR!O$31=0,0,EUR!O26/EUR!O$31)</f>
        <v>0</v>
      </c>
      <c r="P26" s="50">
        <f t="shared" si="0"/>
        <v>0.6843926976380128</v>
      </c>
      <c r="Q26" s="49">
        <f t="shared" si="1"/>
        <v>0.6843926976380128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64" t="s">
        <v>45</v>
      </c>
      <c r="C27" s="37">
        <f>IF(EUR!C$31=0,0,EUR!C27/EUR!C$31)</f>
        <v>2.4091515974889912</v>
      </c>
      <c r="D27" s="37">
        <f>IF(EUR!D$31=0,0,EUR!D27/EUR!D$31)</f>
        <v>2.3712302592200381</v>
      </c>
      <c r="E27" s="37">
        <f>IF(EUR!E$31=0,0,EUR!E27/EUR!E$31)</f>
        <v>0</v>
      </c>
      <c r="F27" s="37">
        <f>IF(EUR!F$31=0,0,EUR!F27/EUR!F$31)</f>
        <v>0</v>
      </c>
      <c r="G27" s="37">
        <f>IF(EUR!G$31=0,0,EUR!G27/EUR!G$31)</f>
        <v>0</v>
      </c>
      <c r="H27" s="37">
        <f>IF(EUR!H$31=0,0,EUR!H27/EUR!H$31)</f>
        <v>0</v>
      </c>
      <c r="I27" s="37">
        <f>IF(EUR!I$31=0,0,EUR!I27/EUR!I$31)</f>
        <v>0</v>
      </c>
      <c r="J27" s="37">
        <f>IF(EUR!J$31=0,0,EUR!J27/EUR!J$31)</f>
        <v>0</v>
      </c>
      <c r="K27" s="37">
        <f>IF(EUR!K$31=0,0,EUR!K27/EUR!K$31)</f>
        <v>0</v>
      </c>
      <c r="L27" s="37">
        <f>IF(EUR!L$31=0,0,EUR!L27/EUR!L$31)</f>
        <v>0</v>
      </c>
      <c r="M27" s="37">
        <f>IF(EUR!M$31=0,0,EUR!M27/EUR!M$31)</f>
        <v>0</v>
      </c>
      <c r="N27" s="37">
        <f>IF(EUR!N$31=0,0,EUR!N27/EUR!N$31)</f>
        <v>0</v>
      </c>
      <c r="O27" s="37">
        <f>IF(EUR!O$31=0,0,EUR!O27/EUR!O$31)</f>
        <v>0</v>
      </c>
      <c r="P27" s="50">
        <f t="shared" si="0"/>
        <v>2.3712302592200381</v>
      </c>
      <c r="Q27" s="49">
        <f t="shared" si="1"/>
        <v>2.3712302592200381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64" t="s">
        <v>63</v>
      </c>
      <c r="C28" s="49">
        <f>IF(EUR!C$31=0,0,EUR!C28/EUR!C$31)</f>
        <v>1.6116134170336365</v>
      </c>
      <c r="D28" s="49">
        <f>IF(EUR!D$31=0,0,EUR!D28/EUR!D$31)</f>
        <v>1.5839357244808694</v>
      </c>
      <c r="E28" s="49">
        <f>IF(EUR!E$31=0,0,EUR!E28/EUR!E$31)</f>
        <v>0</v>
      </c>
      <c r="F28" s="49">
        <f>IF(EUR!F$31=0,0,EUR!F28/EUR!F$31)</f>
        <v>0</v>
      </c>
      <c r="G28" s="49">
        <f>IF(EUR!G$31=0,0,EUR!G28/EUR!G$31)</f>
        <v>0</v>
      </c>
      <c r="H28" s="49">
        <f>IF(EUR!H$31=0,0,EUR!H28/EUR!H$31)</f>
        <v>0</v>
      </c>
      <c r="I28" s="49">
        <f>IF(EUR!I$31=0,0,EUR!I28/EUR!I$31)</f>
        <v>0</v>
      </c>
      <c r="J28" s="49">
        <f>IF(EUR!J$31=0,0,EUR!J28/EUR!J$31)</f>
        <v>0</v>
      </c>
      <c r="K28" s="49">
        <f>IF(EUR!K$31=0,0,EUR!K28/EUR!K$31)</f>
        <v>0</v>
      </c>
      <c r="L28" s="49">
        <f>IF(EUR!L$31=0,0,EUR!L28/EUR!L$31)</f>
        <v>0</v>
      </c>
      <c r="M28" s="49">
        <f>IF(EUR!M$31=0,0,EUR!M28/EUR!M$31)</f>
        <v>0</v>
      </c>
      <c r="N28" s="49">
        <f>IF(EUR!N$31=0,0,EUR!N28/EUR!N$31)</f>
        <v>0</v>
      </c>
      <c r="O28" s="49">
        <f>IF(EUR!O$31=0,0,EUR!O28/EUR!O$31)</f>
        <v>0</v>
      </c>
      <c r="P28" s="50">
        <f t="shared" si="0"/>
        <v>1.5839357244808694</v>
      </c>
      <c r="Q28" s="49">
        <f t="shared" si="1"/>
        <v>1.5839357244808694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37">
        <f>IF(EUR!C$31=0,0,EUR!C29/EUR!C$31)</f>
        <v>0.63224960179893186</v>
      </c>
      <c r="D29" s="37">
        <f>IF(EUR!D$31=0,0,EUR!D29/EUR!D$31)</f>
        <v>0.61857129702104152</v>
      </c>
      <c r="E29" s="37">
        <f>IF(EUR!E$31=0,0,EUR!E29/EUR!E$31)</f>
        <v>0</v>
      </c>
      <c r="F29" s="37">
        <f>IF(EUR!F$31=0,0,EUR!F29/EUR!F$31)</f>
        <v>0</v>
      </c>
      <c r="G29" s="37">
        <f>IF(EUR!G$31=0,0,EUR!G29/EUR!G$31)</f>
        <v>0</v>
      </c>
      <c r="H29" s="37">
        <f>IF(EUR!H$31=0,0,EUR!H29/EUR!H$31)</f>
        <v>0</v>
      </c>
      <c r="I29" s="37">
        <f>IF(EUR!I$31=0,0,EUR!I29/EUR!I$31)</f>
        <v>0</v>
      </c>
      <c r="J29" s="37">
        <f>IF(EUR!J$31=0,0,EUR!J29/EUR!J$31)</f>
        <v>0</v>
      </c>
      <c r="K29" s="37">
        <f>IF(EUR!K$31=0,0,EUR!K29/EUR!K$31)</f>
        <v>0</v>
      </c>
      <c r="L29" s="37">
        <f>IF(EUR!L$31=0,0,EUR!L29/EUR!L$31)</f>
        <v>0</v>
      </c>
      <c r="M29" s="37">
        <f>IF(EUR!M$31=0,0,EUR!M29/EUR!M$31)</f>
        <v>0</v>
      </c>
      <c r="N29" s="37">
        <f>IF(EUR!N$31=0,0,EUR!N29/EUR!N$31)</f>
        <v>0</v>
      </c>
      <c r="O29" s="37">
        <f>IF(EUR!O$31=0,0,EUR!O29/EUR!O$31)</f>
        <v>0</v>
      </c>
      <c r="P29" s="55">
        <f t="shared" si="0"/>
        <v>0.61857129702104152</v>
      </c>
      <c r="Q29" s="49">
        <f t="shared" si="1"/>
        <v>0.61857129702104152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49">
        <f>IF(EUR!C$31=0,0,EUR!C30/EUR!C$31)</f>
        <v>2.2279935350885411</v>
      </c>
      <c r="D30" s="49">
        <f>IF(EUR!D$31=0,0,EUR!D30/EUR!D$31)</f>
        <v>2.1613218840646442</v>
      </c>
      <c r="E30" s="49">
        <f>IF(EUR!E$31=0,0,EUR!E30/EUR!E$31)</f>
        <v>0</v>
      </c>
      <c r="F30" s="49">
        <f>IF(EUR!F$31=0,0,EUR!F30/EUR!F$31)</f>
        <v>0</v>
      </c>
      <c r="G30" s="49">
        <f>IF(EUR!G$31=0,0,EUR!G30/EUR!G$31)</f>
        <v>0</v>
      </c>
      <c r="H30" s="49">
        <f>IF(EUR!H$31=0,0,EUR!H30/EUR!H$31)</f>
        <v>0</v>
      </c>
      <c r="I30" s="49">
        <f>IF(EUR!I$31=0,0,EUR!I30/EUR!I$31)</f>
        <v>0</v>
      </c>
      <c r="J30" s="49">
        <f>IF(EUR!J$31=0,0,EUR!J30/EUR!J$31)</f>
        <v>0</v>
      </c>
      <c r="K30" s="49">
        <f>IF(EUR!K$31=0,0,EUR!K30/EUR!K$31)</f>
        <v>0</v>
      </c>
      <c r="L30" s="49">
        <f>IF(EUR!L$31=0,0,EUR!L30/EUR!L$31)</f>
        <v>0</v>
      </c>
      <c r="M30" s="49">
        <f>IF(EUR!M$31=0,0,EUR!M30/EUR!M$31)</f>
        <v>0</v>
      </c>
      <c r="N30" s="49">
        <f>IF(EUR!N$31=0,0,EUR!N30/EUR!N$31)</f>
        <v>0</v>
      </c>
      <c r="O30" s="49">
        <f>IF(EUR!O$31=0,0,EUR!O30/EUR!O$31)</f>
        <v>0</v>
      </c>
      <c r="P30" s="55">
        <f t="shared" si="0"/>
        <v>2.1613218840646442</v>
      </c>
      <c r="Q30" s="49">
        <f t="shared" si="1"/>
        <v>2.1613218840646442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49">
        <f>IF(EUR!C$31=0,0,EUR!C31/EUR!C$31)</f>
        <v>1</v>
      </c>
      <c r="D31" s="49">
        <f>IF(EUR!D$31=0,0,EUR!D31/EUR!D$31)</f>
        <v>1</v>
      </c>
      <c r="E31" s="49">
        <f>IF(EUR!E$31=0,0,EUR!E31/EUR!E$31)</f>
        <v>0</v>
      </c>
      <c r="F31" s="49">
        <f>IF(EUR!F$31=0,0,EUR!F31/EUR!F$31)</f>
        <v>0</v>
      </c>
      <c r="G31" s="49">
        <f>IF(EUR!G$31=0,0,EUR!G31/EUR!G$31)</f>
        <v>0</v>
      </c>
      <c r="H31" s="49">
        <f>IF(EUR!H$31=0,0,EUR!H31/EUR!H$31)</f>
        <v>0</v>
      </c>
      <c r="I31" s="49">
        <f>IF(EUR!I$31=0,0,EUR!I31/EUR!I$31)</f>
        <v>0</v>
      </c>
      <c r="J31" s="49">
        <f>IF(EUR!J$31=0,0,EUR!J31/EUR!J$31)</f>
        <v>0</v>
      </c>
      <c r="K31" s="49">
        <f>IF(EUR!K$31=0,0,EUR!K31/EUR!K$31)</f>
        <v>0</v>
      </c>
      <c r="L31" s="49">
        <f>IF(EUR!L$31=0,0,EUR!L31/EUR!L$31)</f>
        <v>0</v>
      </c>
      <c r="M31" s="49">
        <f>IF(EUR!M$31=0,0,EUR!M31/EUR!M$31)</f>
        <v>0</v>
      </c>
      <c r="N31" s="49">
        <f>IF(EUR!N$31=0,0,EUR!N31/EUR!N$31)</f>
        <v>0</v>
      </c>
      <c r="O31" s="49">
        <f>IF(EUR!O$31=0,0,EUR!O31/EUR!O$31)</f>
        <v>0</v>
      </c>
      <c r="P31" s="55">
        <f t="shared" si="0"/>
        <v>1</v>
      </c>
      <c r="Q31" s="49">
        <f t="shared" si="1"/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37">
        <f>IF(EUR!C$31=0,0,EUR!C32/EUR!C$31)</f>
        <v>0.17101564695961774</v>
      </c>
      <c r="D32" s="37">
        <f>IF(EUR!D$31=0,0,EUR!D32/EUR!D$31)</f>
        <v>0.16855057783507527</v>
      </c>
      <c r="E32" s="37">
        <f>IF(EUR!E$31=0,0,EUR!E32/EUR!E$31)</f>
        <v>0</v>
      </c>
      <c r="F32" s="37">
        <f>IF(EUR!F$31=0,0,EUR!F32/EUR!F$31)</f>
        <v>0</v>
      </c>
      <c r="G32" s="37">
        <f>IF(EUR!G$31=0,0,EUR!G32/EUR!G$31)</f>
        <v>0</v>
      </c>
      <c r="H32" s="37">
        <f>IF(EUR!H$31=0,0,EUR!H32/EUR!H$31)</f>
        <v>0</v>
      </c>
      <c r="I32" s="37">
        <f>IF(EUR!I$31=0,0,EUR!I32/EUR!I$31)</f>
        <v>0</v>
      </c>
      <c r="J32" s="37">
        <f>IF(EUR!J$31=0,0,EUR!J32/EUR!J$31)</f>
        <v>0</v>
      </c>
      <c r="K32" s="37">
        <f>IF(EUR!K$31=0,0,EUR!K32/EUR!K$31)</f>
        <v>0</v>
      </c>
      <c r="L32" s="37">
        <f>IF(EUR!L$31=0,0,EUR!L32/EUR!L$31)</f>
        <v>0</v>
      </c>
      <c r="M32" s="37">
        <f>IF(EUR!M$31=0,0,EUR!M32/EUR!M$31)</f>
        <v>0</v>
      </c>
      <c r="N32" s="37">
        <f>IF(EUR!N$31=0,0,EUR!N32/EUR!N$31)</f>
        <v>0</v>
      </c>
      <c r="O32" s="37">
        <f>IF(EUR!O$31=0,0,EUR!O32/EUR!O$31)</f>
        <v>0</v>
      </c>
      <c r="P32" s="55">
        <f t="shared" si="0"/>
        <v>0.16855057783507527</v>
      </c>
      <c r="Q32" s="49">
        <f t="shared" si="1"/>
        <v>0.16855057783507527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7" s="4" customFormat="1" ht="12.75" x14ac:dyDescent="0.35">
      <c r="A33" s="34" t="s">
        <v>77</v>
      </c>
      <c r="B33" s="32" t="s">
        <v>78</v>
      </c>
      <c r="C33" s="49">
        <f>IF(EUR!C$31=0,0,EUR!C33/EUR!C$31)</f>
        <v>0.91361379181111224</v>
      </c>
      <c r="D33" s="49">
        <f>IF(EUR!D$31=0,0,EUR!D33/EUR!D$31)</f>
        <v>0.90866292186564757</v>
      </c>
      <c r="E33" s="49">
        <f>IF(EUR!E$31=0,0,EUR!E33/EUR!E$31)</f>
        <v>0</v>
      </c>
      <c r="F33" s="49">
        <f>IF(EUR!F$31=0,0,EUR!F33/EUR!F$31)</f>
        <v>0</v>
      </c>
      <c r="G33" s="49">
        <f>IF(EUR!G$31=0,0,EUR!G33/EUR!G$31)</f>
        <v>0</v>
      </c>
      <c r="H33" s="49">
        <f>IF(EUR!H$31=0,0,EUR!H33/EUR!H$31)</f>
        <v>0</v>
      </c>
      <c r="I33" s="49">
        <f>IF(EUR!I$31=0,0,EUR!I33/EUR!I$31)</f>
        <v>0</v>
      </c>
      <c r="J33" s="49">
        <f>IF(EUR!J$31=0,0,EUR!J33/EUR!J$31)</f>
        <v>0</v>
      </c>
      <c r="K33" s="49">
        <f>IF(EUR!K$31=0,0,EUR!K33/EUR!K$31)</f>
        <v>0</v>
      </c>
      <c r="L33" s="49">
        <f>IF(EUR!L$31=0,0,EUR!L33/EUR!L$31)</f>
        <v>0</v>
      </c>
      <c r="M33" s="49">
        <f>IF(EUR!M$31=0,0,EUR!M33/EUR!M$31)</f>
        <v>0</v>
      </c>
      <c r="N33" s="49">
        <f>IF(EUR!N$31=0,0,EUR!N33/EUR!N$31)</f>
        <v>0</v>
      </c>
      <c r="O33" s="49">
        <f>IF(EUR!O$31=0,0,EUR!O33/EUR!O$31)</f>
        <v>0</v>
      </c>
      <c r="P33" s="57">
        <f t="shared" si="0"/>
        <v>0.90866292186564757</v>
      </c>
      <c r="Q33" s="49">
        <f t="shared" si="1"/>
        <v>0.90866292186564757</v>
      </c>
    </row>
    <row r="34" spans="1:17" ht="12.75" x14ac:dyDescent="0.35">
      <c r="A34" s="3" t="s">
        <v>74</v>
      </c>
      <c r="B34" s="65" t="s">
        <v>75</v>
      </c>
      <c r="C34" s="37">
        <f>IF(EUR!C$31=0,0,EUR!C34/EUR!C$31)</f>
        <v>0.20802492270214562</v>
      </c>
      <c r="D34" s="37">
        <f>IF(EUR!D$31=0,0,EUR!D34/EUR!D$31)</f>
        <v>0.2018509139463143</v>
      </c>
      <c r="E34" s="37">
        <f>IF(EUR!E$31=0,0,EUR!E34/EUR!E$31)</f>
        <v>0</v>
      </c>
      <c r="F34" s="37">
        <f>IF(EUR!F$31=0,0,EUR!F34/EUR!F$31)</f>
        <v>0</v>
      </c>
      <c r="G34" s="37">
        <f>IF(EUR!G$31=0,0,EUR!G34/EUR!G$31)</f>
        <v>0</v>
      </c>
      <c r="H34" s="37">
        <f>IF(EUR!H$31=0,0,EUR!H34/EUR!H$31)</f>
        <v>0</v>
      </c>
      <c r="I34" s="37">
        <f>IF(EUR!I$31=0,0,EUR!I34/EUR!I$31)</f>
        <v>0</v>
      </c>
      <c r="J34" s="37">
        <f>IF(EUR!J$31=0,0,EUR!J34/EUR!J$31)</f>
        <v>0</v>
      </c>
      <c r="K34" s="37">
        <f>IF(EUR!K$31=0,0,EUR!K34/EUR!K$31)</f>
        <v>0</v>
      </c>
      <c r="L34" s="37">
        <f>IF(EUR!L$31=0,0,EUR!L34/EUR!L$31)</f>
        <v>0</v>
      </c>
      <c r="M34" s="37">
        <f>IF(EUR!M$31=0,0,EUR!M34/EUR!M$31)</f>
        <v>0</v>
      </c>
      <c r="N34" s="37">
        <f>IF(EUR!N$31=0,0,EUR!N34/EUR!N$31)</f>
        <v>0</v>
      </c>
      <c r="O34" s="37">
        <f>IF(EUR!O$31=0,0,EUR!O34/EUR!O$31)</f>
        <v>0</v>
      </c>
      <c r="P34" s="55">
        <f t="shared" si="0"/>
        <v>0.2018509139463143</v>
      </c>
      <c r="Q34" s="49">
        <f t="shared" si="1"/>
        <v>0.2018509139463143</v>
      </c>
    </row>
    <row r="35" spans="1:17" ht="12.75" x14ac:dyDescent="0.35">
      <c r="A35" s="3" t="s">
        <v>79</v>
      </c>
      <c r="B35" s="61" t="s">
        <v>80</v>
      </c>
      <c r="C35" s="49">
        <f>IF(EUR!C$31=0,0,EUR!C35/EUR!C$31)</f>
        <v>10.671121053124708</v>
      </c>
      <c r="D35" s="49">
        <f>IF(EUR!D$31=0,0,EUR!D35/EUR!D$31)</f>
        <v>10.641489018831438</v>
      </c>
      <c r="E35" s="49">
        <f>IF(EUR!E$31=0,0,EUR!E35/EUR!E$31)</f>
        <v>0</v>
      </c>
      <c r="F35" s="49">
        <f>IF(EUR!F$31=0,0,EUR!F35/EUR!F$31)</f>
        <v>0</v>
      </c>
      <c r="G35" s="49">
        <f>IF(EUR!G$31=0,0,EUR!G35/EUR!G$31)</f>
        <v>0</v>
      </c>
      <c r="H35" s="49">
        <f>IF(EUR!H$31=0,0,EUR!H35/EUR!H$31)</f>
        <v>0</v>
      </c>
      <c r="I35" s="49">
        <f>IF(EUR!I$31=0,0,EUR!I35/EUR!I$31)</f>
        <v>0</v>
      </c>
      <c r="J35" s="49">
        <f>IF(EUR!J$31=0,0,EUR!J35/EUR!J$31)</f>
        <v>0</v>
      </c>
      <c r="K35" s="49">
        <f>IF(EUR!K$31=0,0,EUR!K35/EUR!K$31)</f>
        <v>0</v>
      </c>
      <c r="L35" s="49">
        <f>IF(EUR!L$31=0,0,EUR!L35/EUR!L$31)</f>
        <v>0</v>
      </c>
      <c r="M35" s="49">
        <f>IF(EUR!M$31=0,0,EUR!M35/EUR!M$31)</f>
        <v>0</v>
      </c>
      <c r="N35" s="49">
        <f>IF(EUR!N$31=0,0,EUR!N35/EUR!N$31)</f>
        <v>0</v>
      </c>
      <c r="O35" s="49">
        <f>IF(EUR!O$31=0,0,EUR!O35/EUR!O$31)</f>
        <v>0</v>
      </c>
      <c r="P35" s="55">
        <f t="shared" ref="P35:P48" si="2">SUM(D35:O35)/$R$1</f>
        <v>10.641489018831438</v>
      </c>
      <c r="Q35" s="49">
        <f t="shared" ref="Q35:Q48" si="3">D35</f>
        <v>10.641489018831438</v>
      </c>
    </row>
    <row r="36" spans="1:17" ht="12.75" x14ac:dyDescent="0.35">
      <c r="A36" s="3" t="s">
        <v>112</v>
      </c>
      <c r="B36" s="104" t="s">
        <v>114</v>
      </c>
      <c r="C36" s="49">
        <f>IF(EUR!C$31=0,0,EUR!C36/EUR!C$31)</f>
        <v>0.46998149536212874</v>
      </c>
      <c r="D36" s="49">
        <f>IF(EUR!D$31=0,0,EUR!D36/EUR!D$31)</f>
        <v>0.46977646300474235</v>
      </c>
      <c r="E36" s="49">
        <f>IF(EUR!E$31=0,0,EUR!E36/EUR!E$31)</f>
        <v>0</v>
      </c>
      <c r="F36" s="49">
        <f>IF(EUR!F$31=0,0,EUR!F36/EUR!F$31)</f>
        <v>0</v>
      </c>
      <c r="G36" s="49">
        <f>IF(EUR!G$31=0,0,EUR!G36/EUR!G$31)</f>
        <v>0</v>
      </c>
      <c r="H36" s="49">
        <f>IF(EUR!H$31=0,0,EUR!H36/EUR!H$31)</f>
        <v>0</v>
      </c>
      <c r="I36" s="49">
        <f>IF(EUR!I$31=0,0,EUR!I36/EUR!I$31)</f>
        <v>0</v>
      </c>
      <c r="J36" s="49">
        <f>IF(EUR!J$31=0,0,EUR!J36/EUR!J$31)</f>
        <v>0</v>
      </c>
      <c r="K36" s="49">
        <f>IF(EUR!K$31=0,0,EUR!K36/EUR!K$31)</f>
        <v>0</v>
      </c>
      <c r="L36" s="49">
        <f>IF(EUR!L$31=0,0,EUR!L36/EUR!L$31)</f>
        <v>0</v>
      </c>
      <c r="M36" s="49">
        <f>IF(EUR!M$31=0,0,EUR!M36/EUR!M$31)</f>
        <v>0</v>
      </c>
      <c r="N36" s="49">
        <f>IF(EUR!N$31=0,0,EUR!N36/EUR!N$31)</f>
        <v>0</v>
      </c>
      <c r="O36" s="49">
        <f>IF(EUR!O$31=0,0,EUR!O36/EUR!O$31)</f>
        <v>0</v>
      </c>
      <c r="P36" s="55">
        <f t="shared" si="2"/>
        <v>0.46977646300474235</v>
      </c>
      <c r="Q36" s="49">
        <f t="shared" si="3"/>
        <v>0.46977646300474235</v>
      </c>
    </row>
    <row r="37" spans="1:17" ht="12.75" x14ac:dyDescent="0.35">
      <c r="A37" s="3" t="s">
        <v>113</v>
      </c>
      <c r="B37" s="104" t="s">
        <v>115</v>
      </c>
      <c r="C37" s="49">
        <f>IF(EUR!C$31=0,0,EUR!C37/EUR!C$31)</f>
        <v>4.8117914363346767E-2</v>
      </c>
      <c r="D37" s="49">
        <f>IF(EUR!D$31=0,0,EUR!D37/EUR!D$31)</f>
        <v>4.8097288088770201E-2</v>
      </c>
      <c r="E37" s="49">
        <f>IF(EUR!E$31=0,0,EUR!E37/EUR!E$31)</f>
        <v>0</v>
      </c>
      <c r="F37" s="49">
        <f>IF(EUR!F$31=0,0,EUR!F37/EUR!F$31)</f>
        <v>0</v>
      </c>
      <c r="G37" s="49">
        <f>IF(EUR!G$31=0,0,EUR!G37/EUR!G$31)</f>
        <v>0</v>
      </c>
      <c r="H37" s="49">
        <f>IF(EUR!H$31=0,0,EUR!H37/EUR!H$31)</f>
        <v>0</v>
      </c>
      <c r="I37" s="49">
        <f>IF(EUR!I$31=0,0,EUR!I37/EUR!I$31)</f>
        <v>0</v>
      </c>
      <c r="J37" s="49">
        <f>IF(EUR!J$31=0,0,EUR!J37/EUR!J$31)</f>
        <v>0</v>
      </c>
      <c r="K37" s="49">
        <f>IF(EUR!K$31=0,0,EUR!K37/EUR!K$31)</f>
        <v>0</v>
      </c>
      <c r="L37" s="49">
        <f>IF(EUR!L$31=0,0,EUR!L37/EUR!L$31)</f>
        <v>0</v>
      </c>
      <c r="M37" s="49">
        <f>IF(EUR!M$31=0,0,EUR!M37/EUR!M$31)</f>
        <v>0</v>
      </c>
      <c r="N37" s="49">
        <f>IF(EUR!N$31=0,0,EUR!N37/EUR!N$31)</f>
        <v>0</v>
      </c>
      <c r="O37" s="49">
        <f>IF(EUR!O$31=0,0,EUR!O37/EUR!O$31)</f>
        <v>0</v>
      </c>
      <c r="P37" s="55">
        <f t="shared" si="2"/>
        <v>4.8097288088770201E-2</v>
      </c>
      <c r="Q37" s="49">
        <f t="shared" si="3"/>
        <v>4.8097288088770201E-2</v>
      </c>
    </row>
    <row r="38" spans="1:17" ht="12.75" x14ac:dyDescent="0.35">
      <c r="A38" s="61" t="s">
        <v>116</v>
      </c>
      <c r="B38" s="61" t="s">
        <v>117</v>
      </c>
      <c r="C38" s="49">
        <f>IF(EUR!C$31=0,0,EUR!C38/EUR!C$31)</f>
        <v>0.47999390986601703</v>
      </c>
      <c r="D38" s="49">
        <f>IF(EUR!D$31=0,0,EUR!D38/EUR!D$31)</f>
        <v>0.47969404668723242</v>
      </c>
      <c r="E38" s="49">
        <f>IF(EUR!E$31=0,0,EUR!E38/EUR!E$31)</f>
        <v>0</v>
      </c>
      <c r="F38" s="49">
        <f>IF(EUR!F$31=0,0,EUR!F38/EUR!F$31)</f>
        <v>0</v>
      </c>
      <c r="G38" s="49">
        <f>IF(EUR!G$31=0,0,EUR!G38/EUR!G$31)</f>
        <v>0</v>
      </c>
      <c r="H38" s="49">
        <f>IF(EUR!H$31=0,0,EUR!H38/EUR!H$31)</f>
        <v>0</v>
      </c>
      <c r="I38" s="49">
        <f>IF(EUR!I$31=0,0,EUR!I38/EUR!I$31)</f>
        <v>0</v>
      </c>
      <c r="J38" s="49">
        <f>IF(EUR!J$31=0,0,EUR!J38/EUR!J$31)</f>
        <v>0</v>
      </c>
      <c r="K38" s="49">
        <f>IF(EUR!K$31=0,0,EUR!K38/EUR!K$31)</f>
        <v>0</v>
      </c>
      <c r="L38" s="49">
        <f>IF(EUR!L$31=0,0,EUR!L38/EUR!L$31)</f>
        <v>0</v>
      </c>
      <c r="M38" s="49">
        <f>IF(EUR!M$31=0,0,EUR!M38/EUR!M$31)</f>
        <v>0</v>
      </c>
      <c r="N38" s="49">
        <f>IF(EUR!N$31=0,0,EUR!N38/EUR!N$31)</f>
        <v>0</v>
      </c>
      <c r="O38" s="49">
        <f>IF(EUR!O$31=0,0,EUR!O38/EUR!O$31)</f>
        <v>0</v>
      </c>
      <c r="P38" s="55">
        <f t="shared" si="2"/>
        <v>0.47969404668723242</v>
      </c>
      <c r="Q38" s="49">
        <f t="shared" si="3"/>
        <v>0.47969404668723242</v>
      </c>
    </row>
    <row r="39" spans="1:17" ht="12.75" x14ac:dyDescent="0.35">
      <c r="A39" s="61" t="s">
        <v>120</v>
      </c>
      <c r="B39" s="61" t="s">
        <v>118</v>
      </c>
      <c r="C39" s="49">
        <f>IF(EUR!C$31=0,0,EUR!C39/EUR!C$31)</f>
        <v>11.429342734001688</v>
      </c>
      <c r="D39" s="49">
        <f>IF(EUR!D$31=0,0,EUR!D39/EUR!D$31)</f>
        <v>11.481314747456144</v>
      </c>
      <c r="E39" s="49">
        <f>IF(EUR!E$31=0,0,EUR!E39/EUR!E$31)</f>
        <v>0</v>
      </c>
      <c r="F39" s="49">
        <f>IF(EUR!F$31=0,0,EUR!F39/EUR!F$31)</f>
        <v>0</v>
      </c>
      <c r="G39" s="49">
        <f>IF(EUR!G$31=0,0,EUR!G39/EUR!G$31)</f>
        <v>0</v>
      </c>
      <c r="H39" s="49">
        <f>IF(EUR!H$31=0,0,EUR!H39/EUR!H$31)</f>
        <v>0</v>
      </c>
      <c r="I39" s="49">
        <f>IF(EUR!I$31=0,0,EUR!I39/EUR!I$31)</f>
        <v>0</v>
      </c>
      <c r="J39" s="49">
        <f>IF(EUR!J$31=0,0,EUR!J39/EUR!J$31)</f>
        <v>0</v>
      </c>
      <c r="K39" s="49">
        <f>IF(EUR!K$31=0,0,EUR!K39/EUR!K$31)</f>
        <v>0</v>
      </c>
      <c r="L39" s="49">
        <f>IF(EUR!L$31=0,0,EUR!L39/EUR!L$31)</f>
        <v>0</v>
      </c>
      <c r="M39" s="49">
        <f>IF(EUR!M$31=0,0,EUR!M39/EUR!M$31)</f>
        <v>0</v>
      </c>
      <c r="N39" s="49">
        <f>IF(EUR!N$31=0,0,EUR!N39/EUR!N$31)</f>
        <v>0</v>
      </c>
      <c r="O39" s="49">
        <f>IF(EUR!O$31=0,0,EUR!O39/EUR!O$31)</f>
        <v>0</v>
      </c>
      <c r="P39" s="55">
        <f t="shared" si="2"/>
        <v>11.481314747456144</v>
      </c>
      <c r="Q39" s="49">
        <f t="shared" si="3"/>
        <v>11.481314747456144</v>
      </c>
    </row>
    <row r="40" spans="1:17" ht="12.75" x14ac:dyDescent="0.35">
      <c r="A40" s="61" t="s">
        <v>121</v>
      </c>
      <c r="B40" s="61" t="s">
        <v>122</v>
      </c>
      <c r="C40" s="49">
        <f>IF(EUR!C$31=0,0,EUR!C40/EUR!C$31)</f>
        <v>0.5093460133046005</v>
      </c>
      <c r="D40" s="49">
        <f>IF(EUR!D$31=0,0,EUR!D40/EUR!D$31)</f>
        <v>0.49904461531378053</v>
      </c>
      <c r="E40" s="49">
        <f>IF(EUR!E$31=0,0,EUR!E40/EUR!E$31)</f>
        <v>0</v>
      </c>
      <c r="F40" s="49">
        <f>IF(EUR!F$31=0,0,EUR!F40/EUR!F$31)</f>
        <v>0</v>
      </c>
      <c r="G40" s="49">
        <f>IF(EUR!G$31=0,0,EUR!G40/EUR!G$31)</f>
        <v>0</v>
      </c>
      <c r="H40" s="49">
        <f>IF(EUR!H$31=0,0,EUR!H40/EUR!H$31)</f>
        <v>0</v>
      </c>
      <c r="I40" s="49">
        <f>IF(EUR!I$31=0,0,EUR!I40/EUR!I$31)</f>
        <v>0</v>
      </c>
      <c r="J40" s="49">
        <f>IF(EUR!J$31=0,0,EUR!J40/EUR!J$31)</f>
        <v>0</v>
      </c>
      <c r="K40" s="49">
        <f>IF(EUR!K$31=0,0,EUR!K40/EUR!K$31)</f>
        <v>0</v>
      </c>
      <c r="L40" s="49">
        <f>IF(EUR!L$31=0,0,EUR!L40/EUR!L$31)</f>
        <v>0</v>
      </c>
      <c r="M40" s="49">
        <f>IF(EUR!M$31=0,0,EUR!M40/EUR!M$31)</f>
        <v>0</v>
      </c>
      <c r="N40" s="49">
        <f>IF(EUR!N$31=0,0,EUR!N40/EUR!N$31)</f>
        <v>0</v>
      </c>
      <c r="O40" s="49">
        <f>IF(EUR!O$31=0,0,EUR!O40/EUR!O$31)</f>
        <v>0</v>
      </c>
      <c r="P40" s="55">
        <f t="shared" si="2"/>
        <v>0.49904461531378053</v>
      </c>
      <c r="Q40" s="49">
        <f t="shared" si="3"/>
        <v>0.49904461531378053</v>
      </c>
    </row>
    <row r="41" spans="1:17" ht="12.75" x14ac:dyDescent="0.35">
      <c r="A41" s="61" t="s">
        <v>123</v>
      </c>
      <c r="B41" s="61" t="s">
        <v>124</v>
      </c>
      <c r="C41" s="49">
        <f>IF(EUR!C$31=0,0,EUR!C41/EUR!C$31)</f>
        <v>4.5083387988381904</v>
      </c>
      <c r="D41" s="49">
        <f>IF(EUR!D$31=0,0,EUR!D41/EUR!D$31)</f>
        <v>4.3739352640545146</v>
      </c>
      <c r="E41" s="49">
        <f>IF(EUR!E$31=0,0,EUR!E41/EUR!E$31)</f>
        <v>0</v>
      </c>
      <c r="F41" s="49">
        <f>IF(EUR!F$31=0,0,EUR!F41/EUR!F$31)</f>
        <v>0</v>
      </c>
      <c r="G41" s="49">
        <f>IF(EUR!G$31=0,0,EUR!G41/EUR!G$31)</f>
        <v>0</v>
      </c>
      <c r="H41" s="49">
        <f>IF(EUR!H$31=0,0,EUR!H41/EUR!H$31)</f>
        <v>0</v>
      </c>
      <c r="I41" s="49">
        <f>IF(EUR!I$31=0,0,EUR!I41/EUR!I$31)</f>
        <v>0</v>
      </c>
      <c r="J41" s="49">
        <f>IF(EUR!J$31=0,0,EUR!J41/EUR!J$31)</f>
        <v>0</v>
      </c>
      <c r="K41" s="49">
        <f>IF(EUR!K$31=0,0,EUR!K41/EUR!K$31)</f>
        <v>0</v>
      </c>
      <c r="L41" s="49">
        <f>IF(EUR!L$31=0,0,EUR!L41/EUR!L$31)</f>
        <v>0</v>
      </c>
      <c r="M41" s="49">
        <f>IF(EUR!M$31=0,0,EUR!M41/EUR!M$31)</f>
        <v>0</v>
      </c>
      <c r="N41" s="49">
        <f>IF(EUR!N$31=0,0,EUR!N41/EUR!N$31)</f>
        <v>0</v>
      </c>
      <c r="O41" s="49">
        <f>IF(EUR!O$31=0,0,EUR!O41/EUR!O$31)</f>
        <v>0</v>
      </c>
      <c r="P41" s="55">
        <f t="shared" si="2"/>
        <v>4.3739352640545146</v>
      </c>
      <c r="Q41" s="124">
        <f>D41</f>
        <v>4.3739352640545146</v>
      </c>
    </row>
    <row r="42" spans="1:17" ht="12.75" x14ac:dyDescent="0.35">
      <c r="A42" s="61" t="s">
        <v>125</v>
      </c>
      <c r="B42" s="61" t="s">
        <v>126</v>
      </c>
      <c r="C42" s="49">
        <f>IF(EUR!C$31=0,0,EUR!C42/EUR!C$31)</f>
        <v>0.5965169118335989</v>
      </c>
      <c r="D42" s="49">
        <f>IF(EUR!D$31=0,0,EUR!D42/EUR!D$31)</f>
        <v>0.58949537271513419</v>
      </c>
      <c r="E42" s="49">
        <f>IF(EUR!E$31=0,0,EUR!E42/EUR!E$31)</f>
        <v>0</v>
      </c>
      <c r="F42" s="49">
        <f>IF(EUR!F$31=0,0,EUR!F42/EUR!F$31)</f>
        <v>0</v>
      </c>
      <c r="G42" s="49">
        <f>IF(EUR!G$31=0,0,EUR!G42/EUR!G$31)</f>
        <v>0</v>
      </c>
      <c r="H42" s="49">
        <f>IF(EUR!H$31=0,0,EUR!H42/EUR!H$31)</f>
        <v>0</v>
      </c>
      <c r="I42" s="49">
        <f>IF(EUR!I$31=0,0,EUR!I42/EUR!I$31)</f>
        <v>0</v>
      </c>
      <c r="J42" s="49">
        <f>IF(EUR!J$31=0,0,EUR!J42/EUR!J$31)</f>
        <v>0</v>
      </c>
      <c r="K42" s="49">
        <f>IF(EUR!K$31=0,0,EUR!K42/EUR!K$31)</f>
        <v>0</v>
      </c>
      <c r="L42" s="49">
        <f>IF(EUR!L$31=0,0,EUR!L42/EUR!L$31)</f>
        <v>0</v>
      </c>
      <c r="M42" s="49">
        <f>IF(EUR!M$31=0,0,EUR!M42/EUR!M$31)</f>
        <v>0</v>
      </c>
      <c r="N42" s="49">
        <f>IF(EUR!N$31=0,0,EUR!N42/EUR!N$31)</f>
        <v>0</v>
      </c>
      <c r="O42" s="49">
        <f>IF(EUR!O$31=0,0,EUR!O42/EUR!O$31)</f>
        <v>0</v>
      </c>
      <c r="P42" s="55">
        <f t="shared" si="2"/>
        <v>0.58949537271513419</v>
      </c>
      <c r="Q42" s="49">
        <f t="shared" si="3"/>
        <v>0.58949537271513419</v>
      </c>
    </row>
    <row r="43" spans="1:17" ht="12.75" x14ac:dyDescent="0.35">
      <c r="A43" s="61" t="s">
        <v>128</v>
      </c>
      <c r="B43" s="61" t="s">
        <v>129</v>
      </c>
      <c r="C43" s="49">
        <f>IF(EUR!C$31=0,0,EUR!C43/EUR!C$31)</f>
        <v>4.0072402323620357</v>
      </c>
      <c r="D43" s="49">
        <f>IF(EUR!D$31=0,0,EUR!D43/EUR!D$31)</f>
        <v>3.9276313366177082</v>
      </c>
      <c r="E43" s="49">
        <f>IF(EUR!E$31=0,0,EUR!E43/EUR!E$31)</f>
        <v>0</v>
      </c>
      <c r="F43" s="49">
        <f>IF(EUR!F$31=0,0,EUR!F43/EUR!F$31)</f>
        <v>0</v>
      </c>
      <c r="G43" s="49">
        <f>IF(EUR!G$31=0,0,EUR!G43/EUR!G$31)</f>
        <v>0</v>
      </c>
      <c r="H43" s="49">
        <f>IF(EUR!H$31=0,0,EUR!H43/EUR!H$31)</f>
        <v>0</v>
      </c>
      <c r="I43" s="49">
        <f>IF(EUR!I$31=0,0,EUR!I43/EUR!I$31)</f>
        <v>0</v>
      </c>
      <c r="J43" s="49">
        <f>IF(EUR!J$31=0,0,EUR!J43/EUR!J$31)</f>
        <v>0</v>
      </c>
      <c r="K43" s="49">
        <f>IF(EUR!K$31=0,0,EUR!K43/EUR!K$31)</f>
        <v>0</v>
      </c>
      <c r="L43" s="49">
        <f>IF(EUR!L$31=0,0,EUR!L43/EUR!L$31)</f>
        <v>0</v>
      </c>
      <c r="M43" s="49">
        <f>IF(EUR!M$31=0,0,EUR!M43/EUR!M$31)</f>
        <v>0</v>
      </c>
      <c r="N43" s="49">
        <f>IF(EUR!N$31=0,0,EUR!N43/EUR!N$31)</f>
        <v>0</v>
      </c>
      <c r="O43" s="49">
        <f>IF(EUR!O$31=0,0,EUR!O43/EUR!O$31)</f>
        <v>0</v>
      </c>
      <c r="P43" s="55">
        <f t="shared" si="2"/>
        <v>3.9276313366177082</v>
      </c>
      <c r="Q43" s="49">
        <f t="shared" si="3"/>
        <v>3.9276313366177082</v>
      </c>
    </row>
    <row r="44" spans="1:17" ht="12.75" x14ac:dyDescent="0.35">
      <c r="A44" s="61" t="s">
        <v>131</v>
      </c>
      <c r="B44" s="61" t="s">
        <v>132</v>
      </c>
      <c r="C44" s="49">
        <f>IF(EUR!C$31=0,0,EUR!C44/EUR!C$31)</f>
        <v>2.8450295137262254</v>
      </c>
      <c r="D44" s="49">
        <f>IF(EUR!D$31=0,0,EUR!D44/EUR!D$31)</f>
        <v>2.844744233159906</v>
      </c>
      <c r="E44" s="49">
        <f>IF(EUR!E$31=0,0,EUR!E44/EUR!E$31)</f>
        <v>0</v>
      </c>
      <c r="F44" s="49">
        <f>IF(EUR!F$31=0,0,EUR!F44/EUR!F$31)</f>
        <v>0</v>
      </c>
      <c r="G44" s="49">
        <f>IF(EUR!G$31=0,0,EUR!G44/EUR!G$31)</f>
        <v>0</v>
      </c>
      <c r="H44" s="49">
        <f>IF(EUR!H$31=0,0,EUR!H44/EUR!H$31)</f>
        <v>0</v>
      </c>
      <c r="I44" s="49">
        <f>IF(EUR!I$31=0,0,EUR!I44/EUR!I$31)</f>
        <v>0</v>
      </c>
      <c r="J44" s="49">
        <f>IF(EUR!J$31=0,0,EUR!J44/EUR!J$31)</f>
        <v>0</v>
      </c>
      <c r="K44" s="49">
        <f>IF(EUR!K$31=0,0,EUR!K44/EUR!K$31)</f>
        <v>0</v>
      </c>
      <c r="L44" s="49">
        <f>IF(EUR!L$31=0,0,EUR!L44/EUR!L$31)</f>
        <v>0</v>
      </c>
      <c r="M44" s="49">
        <f>IF(EUR!M$31=0,0,EUR!M44/EUR!M$31)</f>
        <v>0</v>
      </c>
      <c r="N44" s="49">
        <f>IF(EUR!N$31=0,0,EUR!N44/EUR!N$31)</f>
        <v>0</v>
      </c>
      <c r="O44" s="49">
        <f>IF(EUR!O$31=0,0,EUR!O44/EUR!O$31)</f>
        <v>0</v>
      </c>
      <c r="P44" s="55">
        <f t="shared" si="2"/>
        <v>2.844744233159906</v>
      </c>
      <c r="Q44" s="49">
        <f t="shared" si="3"/>
        <v>2.844744233159906</v>
      </c>
    </row>
    <row r="45" spans="1:17" ht="12.75" x14ac:dyDescent="0.35">
      <c r="A45" s="61" t="s">
        <v>134</v>
      </c>
      <c r="B45" s="61" t="s">
        <v>135</v>
      </c>
      <c r="C45" s="49">
        <f>IF(EUR!C$31=0,0,EUR!C45/EUR!C$31)</f>
        <v>0.58228707954651926</v>
      </c>
      <c r="D45" s="49">
        <f>IF(EUR!D$31=0,0,EUR!D45/EUR!D$31)</f>
        <v>0.57268981076476821</v>
      </c>
      <c r="E45" s="49">
        <f>IF(EUR!E$31=0,0,EUR!E45/EUR!E$31)</f>
        <v>0</v>
      </c>
      <c r="F45" s="49">
        <f>IF(EUR!F$31=0,0,EUR!F45/EUR!F$31)</f>
        <v>0</v>
      </c>
      <c r="G45" s="49">
        <f>IF(EUR!G$31=0,0,EUR!G45/EUR!G$31)</f>
        <v>0</v>
      </c>
      <c r="H45" s="49">
        <f>IF(EUR!H$31=0,0,EUR!H45/EUR!H$31)</f>
        <v>0</v>
      </c>
      <c r="I45" s="49">
        <f>IF(EUR!I$31=0,0,EUR!I45/EUR!I$31)</f>
        <v>0</v>
      </c>
      <c r="J45" s="49">
        <f>IF(EUR!J$31=0,0,EUR!J45/EUR!J$31)</f>
        <v>0</v>
      </c>
      <c r="K45" s="49">
        <f>IF(EUR!K$31=0,0,EUR!K45/EUR!K$31)</f>
        <v>0</v>
      </c>
      <c r="L45" s="49">
        <f>IF(EUR!L$31=0,0,EUR!L45/EUR!L$31)</f>
        <v>0</v>
      </c>
      <c r="M45" s="49">
        <f>IF(EUR!M$31=0,0,EUR!M45/EUR!M$31)</f>
        <v>0</v>
      </c>
      <c r="N45" s="49">
        <f>IF(EUR!N$31=0,0,EUR!N45/EUR!N$31)</f>
        <v>0</v>
      </c>
      <c r="O45" s="49">
        <f>IF(EUR!O$31=0,0,EUR!O45/EUR!O$31)</f>
        <v>0</v>
      </c>
      <c r="P45" s="55">
        <f t="shared" si="2"/>
        <v>0.57268981076476821</v>
      </c>
      <c r="Q45" s="49">
        <f t="shared" si="3"/>
        <v>0.57268981076476821</v>
      </c>
    </row>
    <row r="46" spans="1:17" ht="12.75" x14ac:dyDescent="0.35">
      <c r="A46" s="61" t="s">
        <v>136</v>
      </c>
      <c r="B46" s="61" t="s">
        <v>137</v>
      </c>
      <c r="C46" s="49">
        <f>IF(EUR!C$31=0,0,EUR!C46/EUR!C$31)</f>
        <v>166.16462100627754</v>
      </c>
      <c r="D46" s="52">
        <f>IF(EUR!D$31=0,0,EUR!D46/EUR!D$31)</f>
        <v>164.49652378102121</v>
      </c>
      <c r="E46" s="49">
        <f>IF(EUR!E$31=0,0,EUR!E46/EUR!E$31)</f>
        <v>0</v>
      </c>
      <c r="F46" s="49">
        <f>IF(EUR!F$31=0,0,EUR!F46/EUR!F$31)</f>
        <v>0</v>
      </c>
      <c r="G46" s="49">
        <f>IF(EUR!G$31=0,0,EUR!G46/EUR!G$31)</f>
        <v>0</v>
      </c>
      <c r="H46" s="49">
        <f>IF(EUR!H$31=0,0,EUR!H46/EUR!H$31)</f>
        <v>0</v>
      </c>
      <c r="I46" s="49">
        <f>IF(EUR!I$31=0,0,EUR!I46/EUR!I$31)</f>
        <v>0</v>
      </c>
      <c r="J46" s="49">
        <f>IF(EUR!J$31=0,0,EUR!J46/EUR!J$31)</f>
        <v>0</v>
      </c>
      <c r="K46" s="49">
        <f>IF(EUR!K$31=0,0,EUR!K46/EUR!K$31)</f>
        <v>0</v>
      </c>
      <c r="L46" s="49">
        <f>IF(EUR!L$31=0,0,EUR!L46/EUR!L$31)</f>
        <v>0</v>
      </c>
      <c r="M46" s="49">
        <f>IF(EUR!M$31=0,0,EUR!M46/EUR!M$31)</f>
        <v>0</v>
      </c>
      <c r="N46" s="49">
        <f>IF(EUR!N$31=0,0,EUR!N46/EUR!N$31)</f>
        <v>0</v>
      </c>
      <c r="O46" s="49">
        <f>IF(EUR!O$31=0,0,EUR!O46/EUR!O$31)</f>
        <v>0</v>
      </c>
      <c r="P46" s="55">
        <f t="shared" si="2"/>
        <v>164.49652378102121</v>
      </c>
      <c r="Q46" s="49">
        <f t="shared" si="3"/>
        <v>164.49652378102121</v>
      </c>
    </row>
    <row r="47" spans="1:17" ht="12.75" x14ac:dyDescent="0.35">
      <c r="A47" s="61" t="s">
        <v>138</v>
      </c>
      <c r="B47" s="61" t="s">
        <v>139</v>
      </c>
      <c r="C47" s="49">
        <f>IF(EUR!C$31=0,0,EUR!C47/EUR!C$31)</f>
        <v>42.005409678628318</v>
      </c>
      <c r="D47" s="49">
        <f>IF(EUR!D$31=0,0,EUR!D47/EUR!D$31)</f>
        <v>41.434381186979145</v>
      </c>
      <c r="E47" s="49">
        <f>IF(EUR!E$31=0,0,EUR!E47/EUR!E$31)</f>
        <v>0</v>
      </c>
      <c r="F47" s="49">
        <f>IF(EUR!F$31=0,0,EUR!F47/EUR!F$31)</f>
        <v>0</v>
      </c>
      <c r="G47" s="49">
        <f>IF(EUR!G$31=0,0,EUR!G47/EUR!G$31)</f>
        <v>0</v>
      </c>
      <c r="H47" s="49">
        <f>IF(EUR!H$31=0,0,EUR!H47/EUR!H$31)</f>
        <v>0</v>
      </c>
      <c r="I47" s="49">
        <f>IF(EUR!I$31=0,0,EUR!I47/EUR!I$31)</f>
        <v>0</v>
      </c>
      <c r="J47" s="49">
        <f>IF(EUR!J$31=0,0,EUR!J47/EUR!J$31)</f>
        <v>0</v>
      </c>
      <c r="K47" s="49">
        <f>IF(EUR!K$31=0,0,EUR!K47/EUR!K$31)</f>
        <v>0</v>
      </c>
      <c r="L47" s="49">
        <f>IF(EUR!L$31=0,0,EUR!L47/EUR!L$31)</f>
        <v>0</v>
      </c>
      <c r="M47" s="49">
        <f>IF(EUR!M$31=0,0,EUR!M47/EUR!M$31)</f>
        <v>0</v>
      </c>
      <c r="N47" s="49">
        <f>IF(EUR!N$31=0,0,EUR!N47/EUR!N$31)</f>
        <v>0</v>
      </c>
      <c r="O47" s="49">
        <f>IF(EUR!O$31=0,0,EUR!O47/EUR!O$31)</f>
        <v>0</v>
      </c>
      <c r="P47" s="55">
        <f t="shared" si="2"/>
        <v>41.434381186979145</v>
      </c>
      <c r="Q47" s="49">
        <f t="shared" si="3"/>
        <v>41.434381186979145</v>
      </c>
    </row>
    <row r="48" spans="1:17" ht="12.75" x14ac:dyDescent="0.35">
      <c r="A48" s="61" t="s">
        <v>140</v>
      </c>
      <c r="B48" s="61" t="s">
        <v>141</v>
      </c>
      <c r="C48" s="49">
        <f>IF(EUR!C$31=0,0,EUR!C48/EUR!C$31)</f>
        <v>3101.0908366907152</v>
      </c>
      <c r="D48" s="52">
        <f>IF(EUR!D$31=0,0,EUR!D48/EUR!D$31)</f>
        <v>3098.467816197799</v>
      </c>
      <c r="E48" s="49">
        <f>IF(EUR!E$31=0,0,EUR!E48/EUR!E$31)</f>
        <v>0</v>
      </c>
      <c r="F48" s="49">
        <f>IF(EUR!F$31=0,0,EUR!F48/EUR!F$31)</f>
        <v>0</v>
      </c>
      <c r="G48" s="49">
        <f>IF(EUR!G$31=0,0,EUR!G48/EUR!G$31)</f>
        <v>0</v>
      </c>
      <c r="H48" s="49">
        <f>IF(EUR!H$31=0,0,EUR!H48/EUR!H$31)</f>
        <v>0</v>
      </c>
      <c r="I48" s="49">
        <f>IF(EUR!I$31=0,0,EUR!I48/EUR!I$31)</f>
        <v>0</v>
      </c>
      <c r="J48" s="49">
        <f>IF(EUR!J$31=0,0,EUR!J48/EUR!J$31)</f>
        <v>0</v>
      </c>
      <c r="K48" s="49">
        <f>IF(EUR!K$31=0,0,EUR!K48/EUR!K$31)</f>
        <v>0</v>
      </c>
      <c r="L48" s="49">
        <f>IF(EUR!L$31=0,0,EUR!L48/EUR!L$31)</f>
        <v>0</v>
      </c>
      <c r="M48" s="49">
        <f>IF(EUR!M$31=0,0,EUR!M48/EUR!M$31)</f>
        <v>0</v>
      </c>
      <c r="N48" s="49">
        <f>IF(EUR!N$31=0,0,EUR!N48/EUR!N$31)</f>
        <v>0</v>
      </c>
      <c r="O48" s="49">
        <f>IF(EUR!O$31=0,0,EUR!O48/EUR!O$31)</f>
        <v>0</v>
      </c>
      <c r="P48" s="131">
        <f t="shared" si="2"/>
        <v>3098.467816197799</v>
      </c>
      <c r="Q48" s="49">
        <f t="shared" si="3"/>
        <v>3098.467816197799</v>
      </c>
    </row>
  </sheetData>
  <phoneticPr fontId="0" type="noConversion"/>
  <printOptions horizontalCentered="1" verticalCentered="1" gridLinesSet="0"/>
  <pageMargins left="0.21" right="0" top="0" bottom="0" header="0" footer="0"/>
  <pageSetup paperSize="9" scale="83" orientation="landscape" horizontalDpi="4294967292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syncVertical="1" syncRef="A1" transitionEvaluation="1" codeName="Sheet10">
    <pageSetUpPr fitToPage="1"/>
  </sheetPr>
  <dimension ref="A1:AE48"/>
  <sheetViews>
    <sheetView showGridLines="0" showZeros="0" workbookViewId="0">
      <selection activeCell="O11" sqref="O11"/>
    </sheetView>
  </sheetViews>
  <sheetFormatPr defaultColWidth="8.73046875" defaultRowHeight="11.65" x14ac:dyDescent="0.25"/>
  <cols>
    <col min="1" max="1" width="24" style="5" customWidth="1"/>
    <col min="2" max="2" width="5.265625" style="5" customWidth="1"/>
    <col min="3" max="3" width="10.46484375" style="5" bestFit="1" customWidth="1"/>
    <col min="4" max="4" width="11.53125" style="5" customWidth="1"/>
    <col min="5" max="12" width="10.46484375" style="5" bestFit="1" customWidth="1"/>
    <col min="13" max="13" width="10.796875" style="5" customWidth="1"/>
    <col min="14" max="14" width="10.46484375" style="5" bestFit="1" customWidth="1"/>
    <col min="15" max="15" width="9.19921875" style="5" customWidth="1"/>
    <col min="16" max="16" width="9.73046875" style="5" customWidth="1"/>
    <col min="17" max="17" width="10.46484375" style="5" bestFit="1" customWidth="1"/>
    <col min="18" max="18" width="9.265625" style="5" customWidth="1"/>
    <col min="19" max="20" width="9" style="5" customWidth="1"/>
    <col min="21" max="21" width="10" style="5" customWidth="1"/>
    <col min="22" max="25" width="9.19921875" style="5" customWidth="1"/>
    <col min="26" max="26" width="11.53125" style="5" customWidth="1"/>
    <col min="27" max="27" width="6.796875" style="5" customWidth="1"/>
    <col min="28" max="16384" width="8.73046875" style="5"/>
  </cols>
  <sheetData>
    <row r="1" spans="1:31" ht="15" x14ac:dyDescent="0.4">
      <c r="A1" s="130" t="s">
        <v>133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>
        <f>MONTHS</f>
        <v>1</v>
      </c>
    </row>
    <row r="2" spans="1:31" ht="13.15" x14ac:dyDescent="0.4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x14ac:dyDescent="0.4">
      <c r="A3" s="9" t="s">
        <v>0</v>
      </c>
      <c r="B3" s="1"/>
      <c r="C3" s="2"/>
      <c r="D3" s="10"/>
      <c r="E3" s="35" t="s">
        <v>78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4">
      <c r="A4" s="11"/>
      <c r="B4" s="12"/>
      <c r="C4" s="12"/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x14ac:dyDescent="0.4">
      <c r="A5" s="13" t="str">
        <f>+EUR!A5</f>
        <v>1 JANUARY 2024</v>
      </c>
      <c r="B5" s="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35">
      <c r="A6" s="15"/>
      <c r="B6" s="12"/>
      <c r="C6" s="12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60">
        <f>EUR!P6</f>
        <v>2024</v>
      </c>
      <c r="Q6" s="60">
        <f>EUR!Q6</f>
        <v>2024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x14ac:dyDescent="0.4">
      <c r="A7" s="11"/>
      <c r="B7" s="12"/>
      <c r="C7" s="17">
        <f>HKD!C7</f>
        <v>2023</v>
      </c>
      <c r="D7" s="17">
        <f>HKD!D7</f>
        <v>2024</v>
      </c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20" t="s">
        <v>73</v>
      </c>
      <c r="Q7" s="20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x14ac:dyDescent="0.4">
      <c r="A8" s="21" t="s">
        <v>4</v>
      </c>
      <c r="B8" s="22"/>
      <c r="C8" s="24" t="s">
        <v>64</v>
      </c>
      <c r="D8" s="23" t="s">
        <v>5</v>
      </c>
      <c r="E8" s="24" t="s">
        <v>6</v>
      </c>
      <c r="F8" s="24" t="s">
        <v>65</v>
      </c>
      <c r="G8" s="24" t="s">
        <v>66</v>
      </c>
      <c r="H8" s="24" t="s">
        <v>7</v>
      </c>
      <c r="I8" s="24" t="s">
        <v>67</v>
      </c>
      <c r="J8" s="24" t="s">
        <v>68</v>
      </c>
      <c r="K8" s="24" t="s">
        <v>69</v>
      </c>
      <c r="L8" s="24" t="s">
        <v>70</v>
      </c>
      <c r="M8" s="24" t="s">
        <v>71</v>
      </c>
      <c r="N8" s="24" t="s">
        <v>72</v>
      </c>
      <c r="O8" s="24" t="s">
        <v>64</v>
      </c>
      <c r="P8" s="59" t="s">
        <v>8</v>
      </c>
      <c r="Q8" s="59" t="s">
        <v>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2.75" x14ac:dyDescent="0.35">
      <c r="A9" s="26" t="s">
        <v>1</v>
      </c>
      <c r="B9" s="64" t="s">
        <v>9</v>
      </c>
      <c r="C9" s="37">
        <f>IF(EUR!C$33=0,0,EUR!C9/EUR!C$33)</f>
        <v>0.12819198030971182</v>
      </c>
      <c r="D9" s="37">
        <f>IF(EUR!D$33=0,0,EUR!D9/EUR!D$33)</f>
        <v>0.12667688526874502</v>
      </c>
      <c r="E9" s="37">
        <f>IF(EUR!E$33=0,0,EUR!E9/EUR!E$33)</f>
        <v>0</v>
      </c>
      <c r="F9" s="37">
        <f>IF(EUR!F$33=0,0,EUR!F9/EUR!F$33)</f>
        <v>0</v>
      </c>
      <c r="G9" s="37">
        <f>IF(EUR!G$33=0,0,EUR!G9/EUR!G$33)</f>
        <v>0</v>
      </c>
      <c r="H9" s="37">
        <f>IF(EUR!H$33=0,0,EUR!H9/EUR!H$33)</f>
        <v>0</v>
      </c>
      <c r="I9" s="37">
        <f>IF(EUR!I$33=0,0,EUR!I9/EUR!I$33)</f>
        <v>0</v>
      </c>
      <c r="J9" s="37">
        <f>IF(EUR!J$33=0,0,EUR!J9/EUR!J$33)</f>
        <v>0</v>
      </c>
      <c r="K9" s="37">
        <f>IF(EUR!K$33=0,0,EUR!K9/EUR!K$33)</f>
        <v>0</v>
      </c>
      <c r="L9" s="37">
        <f>IF(EUR!L$33=0,0,EUR!L9/EUR!L$33)</f>
        <v>0</v>
      </c>
      <c r="M9" s="37">
        <f>IF(EUR!M$33=0,0,EUR!M9/EUR!M$33)</f>
        <v>0</v>
      </c>
      <c r="N9" s="37">
        <f>IF(EUR!N$33=0,0,EUR!N9/EUR!N$33)</f>
        <v>0</v>
      </c>
      <c r="O9" s="37">
        <f>IF(EUR!O$33=0,0,EUR!O9/EUR!O$33)</f>
        <v>0</v>
      </c>
      <c r="P9" s="50">
        <f t="shared" ref="P9:P34" si="0">SUM(D9:O9)/$R$1</f>
        <v>0.12667688526874502</v>
      </c>
      <c r="Q9" s="49">
        <f t="shared" ref="Q9:Q34" si="1">D9</f>
        <v>0.12667688526874502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35">
      <c r="A10" s="25" t="s">
        <v>10</v>
      </c>
      <c r="B10" s="64" t="s">
        <v>11</v>
      </c>
      <c r="C10" s="37">
        <f>IF(EUR!C$33=0,0,EUR!C10/EUR!C$33)</f>
        <v>0.11071684955389191</v>
      </c>
      <c r="D10" s="37">
        <f>IF(EUR!D$33=0,0,EUR!D10/EUR!D$33)</f>
        <v>0.11028489631496942</v>
      </c>
      <c r="E10" s="37">
        <f>IF(EUR!E$33=0,0,EUR!E10/EUR!E$33)</f>
        <v>0</v>
      </c>
      <c r="F10" s="37">
        <f>IF(EUR!F$33=0,0,EUR!F10/EUR!F$33)</f>
        <v>0</v>
      </c>
      <c r="G10" s="37">
        <f>IF(EUR!G$33=0,0,EUR!G10/EUR!G$33)</f>
        <v>0</v>
      </c>
      <c r="H10" s="37">
        <f>IF(EUR!H$33=0,0,EUR!H10/EUR!H$33)</f>
        <v>0</v>
      </c>
      <c r="I10" s="37">
        <f>IF(EUR!I$33=0,0,EUR!I10/EUR!I$33)</f>
        <v>0</v>
      </c>
      <c r="J10" s="37">
        <f>IF(EUR!J$33=0,0,EUR!J10/EUR!J$33)</f>
        <v>0</v>
      </c>
      <c r="K10" s="37">
        <f>IF(EUR!K$33=0,0,EUR!K10/EUR!K$33)</f>
        <v>0</v>
      </c>
      <c r="L10" s="37">
        <f>IF(EUR!L$33=0,0,EUR!L10/EUR!L$33)</f>
        <v>0</v>
      </c>
      <c r="M10" s="37">
        <f>IF(EUR!M$33=0,0,EUR!M10/EUR!M$33)</f>
        <v>0</v>
      </c>
      <c r="N10" s="37">
        <f>IF(EUR!N$33=0,0,EUR!N10/EUR!N$33)</f>
        <v>0</v>
      </c>
      <c r="O10" s="37">
        <f>IF(EUR!O$33=0,0,EUR!O10/EUR!O$33)</f>
        <v>0</v>
      </c>
      <c r="P10" s="50">
        <f t="shared" si="0"/>
        <v>0.11028489631496942</v>
      </c>
      <c r="Q10" s="49">
        <f t="shared" si="1"/>
        <v>0.11028489631496942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35">
      <c r="A11" s="26" t="s">
        <v>12</v>
      </c>
      <c r="B11" s="64" t="s">
        <v>13</v>
      </c>
      <c r="C11" s="37">
        <f>IF(EUR!C$33=0,0,EUR!C11/EUR!C$33)</f>
        <v>0.140126653676546</v>
      </c>
      <c r="D11" s="211">
        <f>IF(EUR!D$33=0,0,EUR!D11/EUR!D$33)</f>
        <v>0.1407886902876832</v>
      </c>
      <c r="E11" s="140">
        <f>IF(EUR!E$33=0,0,EUR!E11/EUR!E$33)</f>
        <v>0</v>
      </c>
      <c r="F11" s="140">
        <f>IF(EUR!F$33=0,0,EUR!F11/EUR!F$33)</f>
        <v>0</v>
      </c>
      <c r="G11" s="140">
        <f>IF(EUR!G$33=0,0,EUR!G11/EUR!G$33)</f>
        <v>0</v>
      </c>
      <c r="H11" s="140">
        <f>IF(EUR!H$33=0,0,EUR!H11/EUR!H$33)</f>
        <v>0</v>
      </c>
      <c r="I11" s="140">
        <f>IF(EUR!I$33=0,0,EUR!I11/EUR!I$33)</f>
        <v>0</v>
      </c>
      <c r="J11" s="140">
        <f>IF(EUR!J$33=0,0,EUR!J11/EUR!J$33)</f>
        <v>0</v>
      </c>
      <c r="K11" s="140">
        <f>IF(EUR!K$33=0,0,EUR!K11/EUR!K$33)</f>
        <v>0</v>
      </c>
      <c r="L11" s="140">
        <f>IF(EUR!L$33=0,0,EUR!L11/EUR!L$33)</f>
        <v>0</v>
      </c>
      <c r="M11" s="140">
        <f>IF(EUR!M$33=0,0,EUR!M11/EUR!M$33)</f>
        <v>0</v>
      </c>
      <c r="N11" s="140">
        <f>IF(EUR!N$33=0,0,EUR!N11/EUR!N$33)</f>
        <v>0</v>
      </c>
      <c r="O11" s="140">
        <f>IF(EUR!O$33=0,0,EUR!O11/EUR!O$33)</f>
        <v>0</v>
      </c>
      <c r="P11" s="50">
        <f t="shared" si="0"/>
        <v>0.1407886902876832</v>
      </c>
      <c r="Q11" s="49">
        <f t="shared" si="1"/>
        <v>0.1407886902876832</v>
      </c>
      <c r="R11" s="2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35">
      <c r="A12" s="26" t="s">
        <v>52</v>
      </c>
      <c r="B12" s="64" t="s">
        <v>15</v>
      </c>
      <c r="C12" s="37">
        <f>IF(EUR!C$33=0,0,EUR!C12/EUR!C$33)</f>
        <v>0.28249794892831503</v>
      </c>
      <c r="D12" s="37">
        <f>IF(EUR!D$33=0,0,EUR!D12/EUR!D$33)</f>
        <v>0.27915911883558608</v>
      </c>
      <c r="E12" s="37">
        <f>IF(EUR!E$33=0,0,EUR!E12/EUR!E$33)</f>
        <v>0</v>
      </c>
      <c r="F12" s="37">
        <f>IF(EUR!F$33=0,0,EUR!F12/EUR!F$33)</f>
        <v>0</v>
      </c>
      <c r="G12" s="37">
        <f>IF(EUR!G$33=0,0,EUR!G12/EUR!G$33)</f>
        <v>0</v>
      </c>
      <c r="H12" s="37">
        <f>IF(EUR!H$33=0,0,EUR!H12/EUR!H$33)</f>
        <v>0</v>
      </c>
      <c r="I12" s="37">
        <f>IF(EUR!I$33=0,0,EUR!I12/EUR!I$33)</f>
        <v>0</v>
      </c>
      <c r="J12" s="37">
        <f>IF(EUR!J$33=0,0,EUR!J12/EUR!J$33)</f>
        <v>0</v>
      </c>
      <c r="K12" s="37">
        <f>IF(EUR!K$33=0,0,EUR!K12/EUR!K$33)</f>
        <v>0</v>
      </c>
      <c r="L12" s="37">
        <f>IF(EUR!L$33=0,0,EUR!L12/EUR!L$33)</f>
        <v>0</v>
      </c>
      <c r="M12" s="37">
        <f>IF(EUR!M$33=0,0,EUR!M12/EUR!M$33)</f>
        <v>0</v>
      </c>
      <c r="N12" s="37">
        <f>IF(EUR!N$33=0,0,EUR!N12/EUR!N$33)</f>
        <v>0</v>
      </c>
      <c r="O12" s="37">
        <f>IF(EUR!O$33=0,0,EUR!O12/EUR!O$33)</f>
        <v>0</v>
      </c>
      <c r="P12" s="50">
        <f t="shared" si="0"/>
        <v>0.27915911883558608</v>
      </c>
      <c r="Q12" s="49">
        <f t="shared" si="1"/>
        <v>0.27915911883558608</v>
      </c>
      <c r="R12" s="2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35">
      <c r="A13" s="26" t="s">
        <v>53</v>
      </c>
      <c r="B13" s="64" t="s">
        <v>17</v>
      </c>
      <c r="C13" s="37">
        <f>IF(EUR!C$33=0,0,EUR!C13/EUR!C$33)</f>
        <v>0.25072172084914368</v>
      </c>
      <c r="D13" s="37">
        <f>IF(EUR!D$33=0,0,EUR!D13/EUR!D$33)</f>
        <v>0.24775845251516956</v>
      </c>
      <c r="E13" s="37">
        <f>IF(EUR!E$33=0,0,EUR!E13/EUR!E$33)</f>
        <v>0</v>
      </c>
      <c r="F13" s="37">
        <f>IF(EUR!F$33=0,0,EUR!F13/EUR!F$33)</f>
        <v>0</v>
      </c>
      <c r="G13" s="37">
        <f>IF(EUR!G$33=0,0,EUR!G13/EUR!G$33)</f>
        <v>0</v>
      </c>
      <c r="H13" s="37">
        <f>IF(EUR!H$33=0,0,EUR!H13/EUR!H$33)</f>
        <v>0</v>
      </c>
      <c r="I13" s="37">
        <f>IF(EUR!I$33=0,0,EUR!I13/EUR!I$33)</f>
        <v>0</v>
      </c>
      <c r="J13" s="37">
        <f>IF(EUR!J$33=0,0,EUR!J13/EUR!J$33)</f>
        <v>0</v>
      </c>
      <c r="K13" s="37">
        <f>IF(EUR!K$33=0,0,EUR!K13/EUR!K$33)</f>
        <v>0</v>
      </c>
      <c r="L13" s="37">
        <f>IF(EUR!L$33=0,0,EUR!L13/EUR!L$33)</f>
        <v>0</v>
      </c>
      <c r="M13" s="37">
        <f>IF(EUR!M$33=0,0,EUR!M13/EUR!M$33)</f>
        <v>0</v>
      </c>
      <c r="N13" s="37">
        <f>IF(EUR!N$33=0,0,EUR!N13/EUR!N$33)</f>
        <v>0</v>
      </c>
      <c r="O13" s="37">
        <f>IF(EUR!O$33=0,0,EUR!O13/EUR!O$33)</f>
        <v>0</v>
      </c>
      <c r="P13" s="50">
        <f t="shared" si="0"/>
        <v>0.24775845251516956</v>
      </c>
      <c r="Q13" s="49">
        <f t="shared" si="1"/>
        <v>0.24775845251516956</v>
      </c>
      <c r="R13" s="2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35">
      <c r="A14" s="26" t="s">
        <v>54</v>
      </c>
      <c r="B14" s="64" t="s">
        <v>19</v>
      </c>
      <c r="C14" s="37">
        <f>IF(EUR!C$33=0,0,EUR!C14/EUR!C$33)</f>
        <v>0.84088426828017637</v>
      </c>
      <c r="D14" s="37">
        <f>IF(EUR!D$33=0,0,EUR!D14/EUR!D$33)</f>
        <v>0.83094589630230176</v>
      </c>
      <c r="E14" s="37">
        <f>IF(EUR!E$33=0,0,EUR!E14/EUR!E$33)</f>
        <v>0</v>
      </c>
      <c r="F14" s="37">
        <f>IF(EUR!F$33=0,0,EUR!F14/EUR!F$33)</f>
        <v>0</v>
      </c>
      <c r="G14" s="37">
        <f>IF(EUR!G$33=0,0,EUR!G14/EUR!G$33)</f>
        <v>0</v>
      </c>
      <c r="H14" s="37">
        <f>IF(EUR!H$33=0,0,EUR!H14/EUR!H$33)</f>
        <v>0</v>
      </c>
      <c r="I14" s="37">
        <f>IF(EUR!I$33=0,0,EUR!I14/EUR!I$33)</f>
        <v>0</v>
      </c>
      <c r="J14" s="37">
        <f>IF(EUR!J$33=0,0,EUR!J14/EUR!J$33)</f>
        <v>0</v>
      </c>
      <c r="K14" s="37">
        <f>IF(EUR!K$33=0,0,EUR!K14/EUR!K$33)</f>
        <v>0</v>
      </c>
      <c r="L14" s="37">
        <f>IF(EUR!L$33=0,0,EUR!L14/EUR!L$33)</f>
        <v>0</v>
      </c>
      <c r="M14" s="37">
        <f>IF(EUR!M$33=0,0,EUR!M14/EUR!M$33)</f>
        <v>0</v>
      </c>
      <c r="N14" s="37">
        <f>IF(EUR!N$33=0,0,EUR!N14/EUR!N$33)</f>
        <v>0</v>
      </c>
      <c r="O14" s="37">
        <f>IF(EUR!O$33=0,0,EUR!O14/EUR!O$33)</f>
        <v>0</v>
      </c>
      <c r="P14" s="50">
        <f t="shared" si="0"/>
        <v>0.83094589630230176</v>
      </c>
      <c r="Q14" s="49">
        <f t="shared" si="1"/>
        <v>0.83094589630230176</v>
      </c>
      <c r="R14" s="2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35">
      <c r="A15" s="26" t="s">
        <v>20</v>
      </c>
      <c r="B15" s="64" t="s">
        <v>21</v>
      </c>
      <c r="C15" s="51">
        <f>IF(EUR!C$33=0,0,EUR!C15/EUR!C$33)</f>
        <v>20.663265306122451</v>
      </c>
      <c r="D15" s="51">
        <f>IF(EUR!D$33=0,0,EUR!D15/EUR!D$33)</f>
        <v>19.833799926527405</v>
      </c>
      <c r="E15" s="51">
        <f>IF(EUR!E$33=0,0,EUR!E15/EUR!E$33)</f>
        <v>0</v>
      </c>
      <c r="F15" s="51">
        <f>IF(EUR!F$33=0,0,EUR!F15/EUR!F$33)</f>
        <v>0</v>
      </c>
      <c r="G15" s="51">
        <f>IF(EUR!G$33=0,0,EUR!G15/EUR!G$33)</f>
        <v>0</v>
      </c>
      <c r="H15" s="51">
        <f>IF(EUR!H$33=0,0,EUR!H15/EUR!H$33)</f>
        <v>0</v>
      </c>
      <c r="I15" s="51">
        <f>IF(EUR!I$33=0,0,EUR!I15/EUR!I$33)</f>
        <v>0</v>
      </c>
      <c r="J15" s="51">
        <f>IF(EUR!J$33=0,0,EUR!J15/EUR!J$33)</f>
        <v>0</v>
      </c>
      <c r="K15" s="51">
        <f>IF(EUR!K$33=0,0,EUR!K15/EUR!K$33)</f>
        <v>0</v>
      </c>
      <c r="L15" s="51">
        <f>IF(EUR!L$33=0,0,EUR!L15/EUR!L$33)</f>
        <v>0</v>
      </c>
      <c r="M15" s="51">
        <f>IF(EUR!M$33=0,0,EUR!M15/EUR!M$33)</f>
        <v>0</v>
      </c>
      <c r="N15" s="51">
        <f>IF(EUR!N$33=0,0,EUR!N15/EUR!N$33)</f>
        <v>0</v>
      </c>
      <c r="O15" s="51">
        <f>IF(EUR!O$33=0,0,EUR!O15/EUR!O$33)</f>
        <v>0</v>
      </c>
      <c r="P15" s="54">
        <f t="shared" si="0"/>
        <v>19.833799926527405</v>
      </c>
      <c r="Q15" s="51">
        <f t="shared" si="1"/>
        <v>19.833799926527405</v>
      </c>
      <c r="R15" s="2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35">
      <c r="A16" s="26" t="s">
        <v>55</v>
      </c>
      <c r="B16" s="64" t="s">
        <v>23</v>
      </c>
      <c r="C16" s="51">
        <f>IF(EUR!C$33=0,0,EUR!C16/EUR!C$33)</f>
        <v>21.329350835811713</v>
      </c>
      <c r="D16" s="51">
        <f>IF(EUR!D$33=0,0,EUR!D16/EUR!D$33)</f>
        <v>21.077260232325408</v>
      </c>
      <c r="E16" s="51">
        <f>IF(EUR!E$33=0,0,EUR!E16/EUR!E$33)</f>
        <v>0</v>
      </c>
      <c r="F16" s="51">
        <f>IF(EUR!F$33=0,0,EUR!F16/EUR!F$33)</f>
        <v>0</v>
      </c>
      <c r="G16" s="51">
        <f>IF(EUR!G$33=0,0,EUR!G16/EUR!G$33)</f>
        <v>0</v>
      </c>
      <c r="H16" s="51">
        <f>IF(EUR!H$33=0,0,EUR!H16/EUR!H$33)</f>
        <v>0</v>
      </c>
      <c r="I16" s="51">
        <f>IF(EUR!I$33=0,0,EUR!I16/EUR!I$33)</f>
        <v>0</v>
      </c>
      <c r="J16" s="51">
        <f>IF(EUR!J$33=0,0,EUR!J16/EUR!J$33)</f>
        <v>0</v>
      </c>
      <c r="K16" s="51">
        <f>IF(EUR!K$33=0,0,EUR!K16/EUR!K$33)</f>
        <v>0</v>
      </c>
      <c r="L16" s="51">
        <f>IF(EUR!L$33=0,0,EUR!L16/EUR!L$33)</f>
        <v>0</v>
      </c>
      <c r="M16" s="51">
        <f>IF(EUR!M$33=0,0,EUR!M16/EUR!M$33)</f>
        <v>0</v>
      </c>
      <c r="N16" s="51">
        <f>IF(EUR!N$33=0,0,EUR!N16/EUR!N$33)</f>
        <v>0</v>
      </c>
      <c r="O16" s="51">
        <f>IF(EUR!O$33=0,0,EUR!O16/EUR!O$33)</f>
        <v>0</v>
      </c>
      <c r="P16" s="54">
        <f t="shared" si="0"/>
        <v>21.077260232325408</v>
      </c>
      <c r="Q16" s="51">
        <f t="shared" si="1"/>
        <v>21.077260232325408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35">
      <c r="A17" s="26" t="s">
        <v>56</v>
      </c>
      <c r="B17" s="64" t="s">
        <v>25</v>
      </c>
      <c r="C17" s="52">
        <f>IF(EUR!C$33=0,0,EUR!C17/EUR!C$33)</f>
        <v>248.21428571428572</v>
      </c>
      <c r="D17" s="52">
        <f>IF(EUR!D$33=0,0,EUR!D17/EUR!D$33)</f>
        <v>245.2806526393129</v>
      </c>
      <c r="E17" s="52">
        <f>IF(EUR!E$33=0,0,EUR!E17/EUR!E$33)</f>
        <v>0</v>
      </c>
      <c r="F17" s="52">
        <f>IF(EUR!F$33=0,0,EUR!F17/EUR!F$33)</f>
        <v>0</v>
      </c>
      <c r="G17" s="52">
        <f>IF(EUR!G$33=0,0,EUR!G17/EUR!G$33)</f>
        <v>0</v>
      </c>
      <c r="H17" s="52">
        <f>IF(EUR!H$33=0,0,EUR!H17/EUR!H$33)</f>
        <v>0</v>
      </c>
      <c r="I17" s="52">
        <f>IF(EUR!I$33=0,0,EUR!I17/EUR!I$33)</f>
        <v>0</v>
      </c>
      <c r="J17" s="52">
        <f>IF(EUR!J$33=0,0,EUR!J17/EUR!J$33)</f>
        <v>0</v>
      </c>
      <c r="K17" s="52">
        <f>IF(EUR!K$33=0,0,EUR!K17/EUR!K$33)</f>
        <v>0</v>
      </c>
      <c r="L17" s="52">
        <f>IF(EUR!L$33=0,0,EUR!L17/EUR!L$33)</f>
        <v>0</v>
      </c>
      <c r="M17" s="52">
        <f>IF(EUR!M$33=0,0,EUR!M17/EUR!M$33)</f>
        <v>0</v>
      </c>
      <c r="N17" s="52">
        <f>IF(EUR!N$33=0,0,EUR!N17/EUR!N$33)</f>
        <v>0</v>
      </c>
      <c r="O17" s="52">
        <f>IF(EUR!O$33=0,0,EUR!O17/EUR!O$33)</f>
        <v>0</v>
      </c>
      <c r="P17" s="29">
        <f t="shared" si="0"/>
        <v>245.2806526393129</v>
      </c>
      <c r="Q17" s="40">
        <f t="shared" si="1"/>
        <v>245.2806526393129</v>
      </c>
      <c r="R17" s="3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35">
      <c r="A18" s="26" t="s">
        <v>57</v>
      </c>
      <c r="B18" s="64" t="s">
        <v>27</v>
      </c>
      <c r="C18" s="49">
        <f>IF(EUR!C$33=0,0,EUR!C18/EUR!C$33)</f>
        <v>5.1712516664957446</v>
      </c>
      <c r="D18" s="49">
        <f>IF(EUR!D$33=0,0,EUR!D18/EUR!D$33)</f>
        <v>5.1101328840526472</v>
      </c>
      <c r="E18" s="49">
        <f>IF(EUR!E$33=0,0,EUR!E18/EUR!E$33)</f>
        <v>0</v>
      </c>
      <c r="F18" s="49">
        <f>IF(EUR!F$33=0,0,EUR!F18/EUR!F$33)</f>
        <v>0</v>
      </c>
      <c r="G18" s="49">
        <f>IF(EUR!G$33=0,0,EUR!G18/EUR!G$33)</f>
        <v>0</v>
      </c>
      <c r="H18" s="49">
        <f>IF(EUR!H$33=0,0,EUR!H18/EUR!H$33)</f>
        <v>0</v>
      </c>
      <c r="I18" s="49">
        <f>IF(EUR!I$33=0,0,EUR!I18/EUR!I$33)</f>
        <v>0</v>
      </c>
      <c r="J18" s="49">
        <f>IF(EUR!J$33=0,0,EUR!J18/EUR!J$33)</f>
        <v>0</v>
      </c>
      <c r="K18" s="49">
        <f>IF(EUR!K$33=0,0,EUR!K18/EUR!K$33)</f>
        <v>0</v>
      </c>
      <c r="L18" s="49">
        <f>IF(EUR!L$33=0,0,EUR!L18/EUR!L$33)</f>
        <v>0</v>
      </c>
      <c r="M18" s="49">
        <f>IF(EUR!M$33=0,0,EUR!M18/EUR!M$33)</f>
        <v>0</v>
      </c>
      <c r="N18" s="49">
        <f>IF(EUR!N$33=0,0,EUR!N18/EUR!N$33)</f>
        <v>0</v>
      </c>
      <c r="O18" s="49">
        <f>IF(EUR!O$33=0,0,EUR!O18/EUR!O$33)</f>
        <v>0</v>
      </c>
      <c r="P18" s="54">
        <f t="shared" si="0"/>
        <v>5.1101328840526472</v>
      </c>
      <c r="Q18" s="49">
        <f t="shared" si="1"/>
        <v>5.1101328840526472</v>
      </c>
      <c r="R18" s="2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35">
      <c r="A19" s="26" t="s">
        <v>28</v>
      </c>
      <c r="B19" s="64" t="s">
        <v>29</v>
      </c>
      <c r="C19" s="37">
        <f>IF(EUR!C$33=0,0,EUR!C19/EUR!C$33)</f>
        <v>0.95564557481283974</v>
      </c>
      <c r="D19" s="37">
        <f>IF(EUR!D$33=0,0,EUR!D19/EUR!D$33)</f>
        <v>0.94431284123585979</v>
      </c>
      <c r="E19" s="37">
        <f>IF(EUR!E$33=0,0,EUR!E19/EUR!E$33)</f>
        <v>0</v>
      </c>
      <c r="F19" s="37">
        <f>IF(EUR!F$33=0,0,EUR!F19/EUR!F$33)</f>
        <v>0</v>
      </c>
      <c r="G19" s="37">
        <f>IF(EUR!G$33=0,0,EUR!G19/EUR!G$33)</f>
        <v>0</v>
      </c>
      <c r="H19" s="37">
        <f>IF(EUR!H$33=0,0,EUR!H19/EUR!H$33)</f>
        <v>0</v>
      </c>
      <c r="I19" s="37">
        <f>IF(EUR!I$33=0,0,EUR!I19/EUR!I$33)</f>
        <v>0</v>
      </c>
      <c r="J19" s="37">
        <f>IF(EUR!J$33=0,0,EUR!J19/EUR!J$33)</f>
        <v>0</v>
      </c>
      <c r="K19" s="37">
        <f>IF(EUR!K$33=0,0,EUR!K19/EUR!K$33)</f>
        <v>0</v>
      </c>
      <c r="L19" s="37">
        <f>IF(EUR!L$33=0,0,EUR!L19/EUR!L$33)</f>
        <v>0</v>
      </c>
      <c r="M19" s="37">
        <f>IF(EUR!M$33=0,0,EUR!M19/EUR!M$33)</f>
        <v>0</v>
      </c>
      <c r="N19" s="37">
        <f>IF(EUR!N$33=0,0,EUR!N19/EUR!N$33)</f>
        <v>0</v>
      </c>
      <c r="O19" s="37">
        <f>IF(EUR!O$33=0,0,EUR!O19/EUR!O$33)</f>
        <v>0</v>
      </c>
      <c r="P19" s="50">
        <f t="shared" si="0"/>
        <v>0.94431284123585979</v>
      </c>
      <c r="Q19" s="49">
        <f t="shared" si="1"/>
        <v>0.94431284123585979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35">
      <c r="A20" s="25" t="s">
        <v>30</v>
      </c>
      <c r="B20" s="64" t="s">
        <v>31</v>
      </c>
      <c r="C20" s="37">
        <f>IF(EUR!C$33=0,0,EUR!C20/EUR!C$33)</f>
        <v>0.21205517382832528</v>
      </c>
      <c r="D20" s="37">
        <f>IF(EUR!D$33=0,0,EUR!D20/EUR!D$33)</f>
        <v>0.20579926780760316</v>
      </c>
      <c r="E20" s="37">
        <f>IF(EUR!E$33=0,0,EUR!E20/EUR!E$33)</f>
        <v>0</v>
      </c>
      <c r="F20" s="37">
        <f>IF(EUR!F$33=0,0,EUR!F20/EUR!F$33)</f>
        <v>0</v>
      </c>
      <c r="G20" s="37">
        <f>IF(EUR!G$33=0,0,EUR!G20/EUR!G$33)</f>
        <v>0</v>
      </c>
      <c r="H20" s="37">
        <f>IF(EUR!H$33=0,0,EUR!H20/EUR!H$33)</f>
        <v>0</v>
      </c>
      <c r="I20" s="37">
        <f>IF(EUR!I$33=0,0,EUR!I20/EUR!I$33)</f>
        <v>0</v>
      </c>
      <c r="J20" s="37">
        <f>IF(EUR!J$33=0,0,EUR!J20/EUR!J$33)</f>
        <v>0</v>
      </c>
      <c r="K20" s="37">
        <f>IF(EUR!K$33=0,0,EUR!K20/EUR!K$33)</f>
        <v>0</v>
      </c>
      <c r="L20" s="37">
        <f>IF(EUR!L$33=0,0,EUR!L20/EUR!L$33)</f>
        <v>0</v>
      </c>
      <c r="M20" s="37">
        <f>IF(EUR!M$33=0,0,EUR!M20/EUR!M$33)</f>
        <v>0</v>
      </c>
      <c r="N20" s="37">
        <f>IF(EUR!N$33=0,0,EUR!N20/EUR!N$33)</f>
        <v>0</v>
      </c>
      <c r="O20" s="37">
        <f>IF(EUR!O$33=0,0,EUR!O20/EUR!O$33)</f>
        <v>0</v>
      </c>
      <c r="P20" s="50">
        <f t="shared" si="0"/>
        <v>0.20579926780760316</v>
      </c>
      <c r="Q20" s="49">
        <f t="shared" si="1"/>
        <v>0.20579926780760316</v>
      </c>
      <c r="R20" s="2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35">
      <c r="A21" s="26" t="s">
        <v>32</v>
      </c>
      <c r="B21" s="64" t="s">
        <v>33</v>
      </c>
      <c r="C21" s="37">
        <f>IF(EUR!C$33=0,0,EUR!C21/EUR!C$33)</f>
        <v>0.1906214747205415</v>
      </c>
      <c r="D21" s="37">
        <f>IF(EUR!D$33=0,0,EUR!D21/EUR!D$33)</f>
        <v>0.18618968596800142</v>
      </c>
      <c r="E21" s="37">
        <f>IF(EUR!E$33=0,0,EUR!E21/EUR!E$33)</f>
        <v>0</v>
      </c>
      <c r="F21" s="37">
        <f>IF(EUR!F$33=0,0,EUR!F21/EUR!F$33)</f>
        <v>0</v>
      </c>
      <c r="G21" s="37">
        <f>IF(EUR!G$33=0,0,EUR!G21/EUR!G$33)</f>
        <v>0</v>
      </c>
      <c r="H21" s="37">
        <f>IF(EUR!H$33=0,0,EUR!H21/EUR!H$33)</f>
        <v>0</v>
      </c>
      <c r="I21" s="37">
        <f>IF(EUR!I$33=0,0,EUR!I21/EUR!I$33)</f>
        <v>0</v>
      </c>
      <c r="J21" s="37">
        <f>IF(EUR!J$33=0,0,EUR!J21/EUR!J$33)</f>
        <v>0</v>
      </c>
      <c r="K21" s="37">
        <f>IF(EUR!K$33=0,0,EUR!K21/EUR!K$33)</f>
        <v>0</v>
      </c>
      <c r="L21" s="37">
        <f>IF(EUR!L$33=0,0,EUR!L21/EUR!L$33)</f>
        <v>0</v>
      </c>
      <c r="M21" s="37">
        <f>IF(EUR!M$33=0,0,EUR!M21/EUR!M$33)</f>
        <v>0</v>
      </c>
      <c r="N21" s="37">
        <f>IF(EUR!N$33=0,0,EUR!N21/EUR!N$33)</f>
        <v>0</v>
      </c>
      <c r="O21" s="37">
        <f>IF(EUR!O$33=0,0,EUR!O21/EUR!O$33)</f>
        <v>0</v>
      </c>
      <c r="P21" s="50">
        <f t="shared" si="0"/>
        <v>0.18618968596800142</v>
      </c>
      <c r="Q21" s="49">
        <f t="shared" si="1"/>
        <v>0.18618968596800142</v>
      </c>
      <c r="R21" s="2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35">
      <c r="A22" s="26" t="s">
        <v>34</v>
      </c>
      <c r="B22" s="64" t="s">
        <v>35</v>
      </c>
      <c r="C22" s="37">
        <f>IF(EUR!C$33=0,0,EUR!C22/EUR!C$33)</f>
        <v>0.12257717157214645</v>
      </c>
      <c r="D22" s="37">
        <f>IF(EUR!D$33=0,0,EUR!D22/EUR!D$33)</f>
        <v>0.11783483867698662</v>
      </c>
      <c r="E22" s="37">
        <f>IF(EUR!E$33=0,0,EUR!E22/EUR!E$33)</f>
        <v>0</v>
      </c>
      <c r="F22" s="37">
        <f>IF(EUR!F$33=0,0,EUR!F22/EUR!F$33)</f>
        <v>0</v>
      </c>
      <c r="G22" s="37">
        <f>IF(EUR!G$33=0,0,EUR!G22/EUR!G$33)</f>
        <v>0</v>
      </c>
      <c r="H22" s="37">
        <f>IF(EUR!H$33=0,0,EUR!H22/EUR!H$33)</f>
        <v>0</v>
      </c>
      <c r="I22" s="37">
        <f>IF(EUR!I$33=0,0,EUR!I22/EUR!I$33)</f>
        <v>0</v>
      </c>
      <c r="J22" s="37">
        <f>IF(EUR!J$33=0,0,EUR!J22/EUR!J$33)</f>
        <v>0</v>
      </c>
      <c r="K22" s="37">
        <f>IF(EUR!K$33=0,0,EUR!K22/EUR!K$33)</f>
        <v>0</v>
      </c>
      <c r="L22" s="37">
        <f>IF(EUR!L$33=0,0,EUR!L22/EUR!L$33)</f>
        <v>0</v>
      </c>
      <c r="M22" s="37">
        <f>IF(EUR!M$33=0,0,EUR!M22/EUR!M$33)</f>
        <v>0</v>
      </c>
      <c r="N22" s="37">
        <f>IF(EUR!N$33=0,0,EUR!N22/EUR!N$33)</f>
        <v>0</v>
      </c>
      <c r="O22" s="37">
        <f>IF(EUR!O$33=0,0,EUR!O22/EUR!O$33)</f>
        <v>0</v>
      </c>
      <c r="P22" s="50">
        <f t="shared" si="0"/>
        <v>0.11783483867698662</v>
      </c>
      <c r="Q22" s="49">
        <f t="shared" si="1"/>
        <v>0.11783483867698662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35">
      <c r="A23" s="26" t="s">
        <v>36</v>
      </c>
      <c r="B23" s="64" t="s">
        <v>37</v>
      </c>
      <c r="C23" s="37">
        <f>IF(EUR!C$33=0,0,EUR!C23/EUR!C$33)</f>
        <v>1.4653368885242539</v>
      </c>
      <c r="D23" s="37">
        <f>IF(EUR!D$33=0,0,EUR!D23/EUR!D$33)</f>
        <v>1.3982847949734611</v>
      </c>
      <c r="E23" s="37">
        <f>IF(EUR!E$33=0,0,EUR!E23/EUR!E$33)</f>
        <v>0</v>
      </c>
      <c r="F23" s="37">
        <f>IF(EUR!F$33=0,0,EUR!F23/EUR!F$33)</f>
        <v>0</v>
      </c>
      <c r="G23" s="37">
        <f>IF(EUR!G$33=0,0,EUR!G23/EUR!G$33)</f>
        <v>0</v>
      </c>
      <c r="H23" s="37">
        <f>IF(EUR!H$33=0,0,EUR!H23/EUR!H$33)</f>
        <v>0</v>
      </c>
      <c r="I23" s="37">
        <f>IF(EUR!I$33=0,0,EUR!I23/EUR!I$33)</f>
        <v>0</v>
      </c>
      <c r="J23" s="37">
        <f>IF(EUR!J$33=0,0,EUR!J23/EUR!J$33)</f>
        <v>0</v>
      </c>
      <c r="K23" s="140">
        <f>IF(EUR!K$33=0,0,EUR!K23/EUR!K$33)</f>
        <v>0</v>
      </c>
      <c r="L23" s="140">
        <f>IF(EUR!L$33=0,0,EUR!L23/EUR!L$33)</f>
        <v>0</v>
      </c>
      <c r="M23" s="37">
        <f>IF(EUR!M$33=0,0,EUR!M23/EUR!M$33)</f>
        <v>0</v>
      </c>
      <c r="N23" s="37">
        <f>IF(EUR!N$33=0,0,EUR!N23/EUR!N$33)</f>
        <v>0</v>
      </c>
      <c r="O23" s="37">
        <f>IF(EUR!O$33=0,0,EUR!O23/EUR!O$33)</f>
        <v>0</v>
      </c>
      <c r="P23" s="50">
        <f t="shared" si="0"/>
        <v>1.3982847949734611</v>
      </c>
      <c r="Q23" s="49">
        <f t="shared" si="1"/>
        <v>1.3982847949734611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35">
      <c r="A24" s="26" t="s">
        <v>38</v>
      </c>
      <c r="B24" s="64" t="s">
        <v>39</v>
      </c>
      <c r="C24" s="37">
        <f>IF(EUR!C$33=0,0,EUR!C24/EUR!C$33)</f>
        <v>1.5024100092298227</v>
      </c>
      <c r="D24" s="37">
        <f>IF(EUR!D$33=0,0,EUR!D24/EUR!D$33)</f>
        <v>1.4266984203392405</v>
      </c>
      <c r="E24" s="37">
        <f>IF(EUR!E$33=0,0,EUR!E24/EUR!E$33)</f>
        <v>0</v>
      </c>
      <c r="F24" s="37">
        <f>IF(EUR!F$33=0,0,EUR!F24/EUR!F$33)</f>
        <v>0</v>
      </c>
      <c r="G24" s="37">
        <f>IF(EUR!G$33=0,0,EUR!G24/EUR!G$33)</f>
        <v>0</v>
      </c>
      <c r="H24" s="37">
        <f>IF(EUR!H$33=0,0,EUR!H24/EUR!H$33)</f>
        <v>0</v>
      </c>
      <c r="I24" s="37">
        <f>IF(EUR!I$33=0,0,EUR!I24/EUR!I$33)</f>
        <v>0</v>
      </c>
      <c r="J24" s="37">
        <f>IF(EUR!J$33=0,0,EUR!J24/EUR!J$33)</f>
        <v>0</v>
      </c>
      <c r="K24" s="37">
        <f>IF(EUR!K$33=0,0,EUR!K24/EUR!K$33)</f>
        <v>0</v>
      </c>
      <c r="L24" s="37">
        <f>IF(EUR!L$33=0,0,EUR!L24/EUR!L$33)</f>
        <v>0</v>
      </c>
      <c r="M24" s="37">
        <f>IF(EUR!M$33=0,0,EUR!M24/EUR!M$33)</f>
        <v>0</v>
      </c>
      <c r="N24" s="37">
        <f>IF(EUR!N$33=0,0,EUR!N24/EUR!N$33)</f>
        <v>0</v>
      </c>
      <c r="O24" s="37">
        <f>IF(EUR!O$33=0,0,EUR!O24/EUR!O$33)</f>
        <v>0</v>
      </c>
      <c r="P24" s="50">
        <f t="shared" si="0"/>
        <v>1.4266984203392405</v>
      </c>
      <c r="Q24" s="49">
        <f t="shared" si="1"/>
        <v>1.4266984203392405</v>
      </c>
      <c r="R24" s="2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35">
      <c r="A25" s="26" t="s">
        <v>58</v>
      </c>
      <c r="B25" s="64" t="s">
        <v>41</v>
      </c>
      <c r="C25" s="37">
        <f>IF(EUR!C$33=0,0,EUR!C25/EUR!C$33)</f>
        <v>0.1009593887806379</v>
      </c>
      <c r="D25" s="37">
        <f>IF(EUR!D$33=0,0,EUR!D25/EUR!D$33)</f>
        <v>9.9766154469793908E-2</v>
      </c>
      <c r="E25" s="37">
        <f>IF(EUR!E$33=0,0,EUR!E25/EUR!E$33)</f>
        <v>0</v>
      </c>
      <c r="F25" s="37">
        <f>IF(EUR!F$33=0,0,EUR!F25/EUR!F$33)</f>
        <v>0</v>
      </c>
      <c r="G25" s="37">
        <f>IF(EUR!G$33=0,0,EUR!G25/EUR!G$33)</f>
        <v>0</v>
      </c>
      <c r="H25" s="37">
        <f>IF(EUR!H$33=0,0,EUR!H25/EUR!H$33)</f>
        <v>0</v>
      </c>
      <c r="I25" s="37">
        <f>IF(EUR!I$33=0,0,EUR!I25/EUR!I$33)</f>
        <v>0</v>
      </c>
      <c r="J25" s="37">
        <f>IF(EUR!J$33=0,0,EUR!J25/EUR!J$33)</f>
        <v>0</v>
      </c>
      <c r="K25" s="37">
        <f>IF(EUR!K$33=0,0,EUR!K25/EUR!K$33)</f>
        <v>0</v>
      </c>
      <c r="L25" s="37">
        <f>IF(EUR!L$33=0,0,EUR!L25/EUR!L$33)</f>
        <v>0</v>
      </c>
      <c r="M25" s="37">
        <f>IF(EUR!M$33=0,0,EUR!M25/EUR!M$33)</f>
        <v>0</v>
      </c>
      <c r="N25" s="37">
        <f>IF(EUR!N$33=0,0,EUR!N25/EUR!N$33)</f>
        <v>0</v>
      </c>
      <c r="O25" s="37">
        <f>IF(EUR!O$33=0,0,EUR!O25/EUR!O$33)</f>
        <v>0</v>
      </c>
      <c r="P25" s="50">
        <f t="shared" si="0"/>
        <v>9.9766154469793908E-2</v>
      </c>
      <c r="Q25" s="49">
        <f t="shared" si="1"/>
        <v>9.9766154469793908E-2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35">
      <c r="A26" s="26" t="s">
        <v>59</v>
      </c>
      <c r="B26" s="64" t="s">
        <v>43</v>
      </c>
      <c r="C26" s="37">
        <f>IF(EUR!C$33=0,0,EUR!C26/EUR!C$33)</f>
        <v>0.76219490308686288</v>
      </c>
      <c r="D26" s="37">
        <f>IF(EUR!D$33=0,0,EUR!D26/EUR!D$33)</f>
        <v>0.75318655704893533</v>
      </c>
      <c r="E26" s="37">
        <f>IF(EUR!E$33=0,0,EUR!E26/EUR!E$33)</f>
        <v>0</v>
      </c>
      <c r="F26" s="37">
        <f>IF(EUR!F$33=0,0,EUR!F26/EUR!F$33)</f>
        <v>0</v>
      </c>
      <c r="G26" s="37">
        <f>IF(EUR!G$33=0,0,EUR!G26/EUR!G$33)</f>
        <v>0</v>
      </c>
      <c r="H26" s="37">
        <f>IF(EUR!H$33=0,0,EUR!H26/EUR!H$33)</f>
        <v>0</v>
      </c>
      <c r="I26" s="37">
        <f>IF(EUR!I$33=0,0,EUR!I26/EUR!I$33)</f>
        <v>0</v>
      </c>
      <c r="J26" s="37">
        <f>IF(EUR!J$33=0,0,EUR!J26/EUR!J$33)</f>
        <v>0</v>
      </c>
      <c r="K26" s="37">
        <f>IF(EUR!K$33=0,0,EUR!K26/EUR!K$33)</f>
        <v>0</v>
      </c>
      <c r="L26" s="37">
        <f>IF(EUR!L$33=0,0,EUR!L26/EUR!L$33)</f>
        <v>0</v>
      </c>
      <c r="M26" s="37">
        <f>IF(EUR!M$33=0,0,EUR!M26/EUR!M$33)</f>
        <v>0</v>
      </c>
      <c r="N26" s="37">
        <f>IF(EUR!N$33=0,0,EUR!N26/EUR!N$33)</f>
        <v>0</v>
      </c>
      <c r="O26" s="37">
        <f>IF(EUR!O$33=0,0,EUR!O26/EUR!O$33)</f>
        <v>0</v>
      </c>
      <c r="P26" s="50">
        <f t="shared" si="0"/>
        <v>0.75318655704893533</v>
      </c>
      <c r="Q26" s="49">
        <f t="shared" si="1"/>
        <v>0.75318655704893533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35">
      <c r="A27" s="25" t="s">
        <v>44</v>
      </c>
      <c r="B27" s="64" t="s">
        <v>45</v>
      </c>
      <c r="C27" s="37">
        <f>IF(EUR!C$33=0,0,EUR!C27/EUR!C$33)</f>
        <v>2.636947492564865</v>
      </c>
      <c r="D27" s="37">
        <f>IF(EUR!D$33=0,0,EUR!D27/EUR!D$33)</f>
        <v>2.6095818396017281</v>
      </c>
      <c r="E27" s="37">
        <f>IF(EUR!E$33=0,0,EUR!E27/EUR!E$33)</f>
        <v>0</v>
      </c>
      <c r="F27" s="37">
        <f>IF(EUR!F$33=0,0,EUR!F27/EUR!F$33)</f>
        <v>0</v>
      </c>
      <c r="G27" s="37">
        <f>IF(EUR!G$33=0,0,EUR!G27/EUR!G$33)</f>
        <v>0</v>
      </c>
      <c r="H27" s="37">
        <f>IF(EUR!H$33=0,0,EUR!H27/EUR!H$33)</f>
        <v>0</v>
      </c>
      <c r="I27" s="37">
        <f>IF(EUR!I$33=0,0,EUR!I27/EUR!I$33)</f>
        <v>0</v>
      </c>
      <c r="J27" s="37">
        <f>IF(EUR!J$33=0,0,EUR!J27/EUR!J$33)</f>
        <v>0</v>
      </c>
      <c r="K27" s="37">
        <f>IF(EUR!K$33=0,0,EUR!K27/EUR!K$33)</f>
        <v>0</v>
      </c>
      <c r="L27" s="37">
        <f>IF(EUR!L$33=0,0,EUR!L27/EUR!L$33)</f>
        <v>0</v>
      </c>
      <c r="M27" s="37">
        <f>IF(EUR!M$33=0,0,EUR!M27/EUR!M$33)</f>
        <v>0</v>
      </c>
      <c r="N27" s="37">
        <f>IF(EUR!N$33=0,0,EUR!N27/EUR!N$33)</f>
        <v>0</v>
      </c>
      <c r="O27" s="37">
        <f>IF(EUR!O$33=0,0,EUR!O27/EUR!O$33)</f>
        <v>0</v>
      </c>
      <c r="P27" s="50">
        <f t="shared" si="0"/>
        <v>2.6095818396017281</v>
      </c>
      <c r="Q27" s="49">
        <f t="shared" si="1"/>
        <v>2.6095818396017281</v>
      </c>
      <c r="R27" s="2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35">
      <c r="A28" s="12" t="s">
        <v>60</v>
      </c>
      <c r="B28" s="64" t="s">
        <v>63</v>
      </c>
      <c r="C28" s="49">
        <f>IF(EUR!C$33=0,0,EUR!C28/EUR!C$33)</f>
        <v>1.7639985642498206</v>
      </c>
      <c r="D28" s="49">
        <f>IF(EUR!D$33=0,0,EUR!D28/EUR!D$33)</f>
        <v>1.7431499474290926</v>
      </c>
      <c r="E28" s="49">
        <f>IF(EUR!E$33=0,0,EUR!E28/EUR!E$33)</f>
        <v>0</v>
      </c>
      <c r="F28" s="49">
        <f>IF(EUR!F$33=0,0,EUR!F28/EUR!F$33)</f>
        <v>0</v>
      </c>
      <c r="G28" s="49">
        <f>IF(EUR!G$33=0,0,EUR!G28/EUR!G$33)</f>
        <v>0</v>
      </c>
      <c r="H28" s="49">
        <f>IF(EUR!H$33=0,0,EUR!H28/EUR!H$33)</f>
        <v>0</v>
      </c>
      <c r="I28" s="49">
        <f>IF(EUR!I$33=0,0,EUR!I28/EUR!I$33)</f>
        <v>0</v>
      </c>
      <c r="J28" s="49">
        <f>IF(EUR!J$33=0,0,EUR!J28/EUR!J$33)</f>
        <v>0</v>
      </c>
      <c r="K28" s="49">
        <f>IF(EUR!K$33=0,0,EUR!K28/EUR!K$33)</f>
        <v>0</v>
      </c>
      <c r="L28" s="49">
        <f>IF(EUR!L$33=0,0,EUR!L28/EUR!L$33)</f>
        <v>0</v>
      </c>
      <c r="M28" s="49">
        <f>IF(EUR!M$33=0,0,EUR!M28/EUR!M$33)</f>
        <v>0</v>
      </c>
      <c r="N28" s="49">
        <f>IF(EUR!N$33=0,0,EUR!N28/EUR!N$33)</f>
        <v>0</v>
      </c>
      <c r="O28" s="49">
        <f>IF(EUR!O$33=0,0,EUR!O28/EUR!O$33)</f>
        <v>0</v>
      </c>
      <c r="P28" s="50">
        <f t="shared" si="0"/>
        <v>1.7431499474290926</v>
      </c>
      <c r="Q28" s="49">
        <f t="shared" si="1"/>
        <v>1.7431499474290926</v>
      </c>
      <c r="R28" s="2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35">
      <c r="A29" s="31" t="s">
        <v>47</v>
      </c>
      <c r="B29" s="32" t="s">
        <v>48</v>
      </c>
      <c r="C29" s="37">
        <f>IF(EUR!C$33=0,0,EUR!C29/EUR!C$33)</f>
        <v>0.69203158650394825</v>
      </c>
      <c r="D29" s="37">
        <f>IF(EUR!D$33=0,0,EUR!D29/EUR!D$33)</f>
        <v>0.68074891374570878</v>
      </c>
      <c r="E29" s="37">
        <f>IF(EUR!E$33=0,0,EUR!E29/EUR!E$33)</f>
        <v>0</v>
      </c>
      <c r="F29" s="37">
        <f>IF(EUR!F$33=0,0,EUR!F29/EUR!F$33)</f>
        <v>0</v>
      </c>
      <c r="G29" s="37">
        <f>IF(EUR!G$33=0,0,EUR!G29/EUR!G$33)</f>
        <v>0</v>
      </c>
      <c r="H29" s="37">
        <f>IF(EUR!H$33=0,0,EUR!H29/EUR!H$33)</f>
        <v>0</v>
      </c>
      <c r="I29" s="37">
        <f>IF(EUR!I$33=0,0,EUR!I29/EUR!I$33)</f>
        <v>0</v>
      </c>
      <c r="J29" s="37">
        <f>IF(EUR!J$33=0,0,EUR!J29/EUR!J$33)</f>
        <v>0</v>
      </c>
      <c r="K29" s="37">
        <f>IF(EUR!K$33=0,0,EUR!K29/EUR!K$33)</f>
        <v>0</v>
      </c>
      <c r="L29" s="37">
        <f>IF(EUR!L$33=0,0,EUR!L29/EUR!L$33)</f>
        <v>0</v>
      </c>
      <c r="M29" s="37">
        <f>IF(EUR!M$33=0,0,EUR!M29/EUR!M$33)</f>
        <v>0</v>
      </c>
      <c r="N29" s="37">
        <f>IF(EUR!N$33=0,0,EUR!N29/EUR!N$33)</f>
        <v>0</v>
      </c>
      <c r="O29" s="37">
        <f>IF(EUR!O$33=0,0,EUR!O29/EUR!O$33)</f>
        <v>0</v>
      </c>
      <c r="P29" s="55">
        <f t="shared" si="0"/>
        <v>0.68074891374570878</v>
      </c>
      <c r="Q29" s="49">
        <f t="shared" si="1"/>
        <v>0.68074891374570878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35">
      <c r="A30" s="31" t="s">
        <v>49</v>
      </c>
      <c r="B30" s="32" t="s">
        <v>76</v>
      </c>
      <c r="C30" s="49">
        <f>IF(EUR!C$33=0,0,EUR!C30/EUR!C$33)</f>
        <v>2.4386601374218029</v>
      </c>
      <c r="D30" s="49">
        <f>IF(EUR!D$33=0,0,EUR!D30/EUR!D$33)</f>
        <v>2.3785738716256448</v>
      </c>
      <c r="E30" s="49">
        <f>IF(EUR!E$33=0,0,EUR!E30/EUR!E$33)</f>
        <v>0</v>
      </c>
      <c r="F30" s="49">
        <f>IF(EUR!F$33=0,0,EUR!F30/EUR!F$33)</f>
        <v>0</v>
      </c>
      <c r="G30" s="49">
        <f>IF(EUR!G$33=0,0,EUR!G30/EUR!G$33)</f>
        <v>0</v>
      </c>
      <c r="H30" s="49">
        <f>IF(EUR!H$33=0,0,EUR!H30/EUR!H$33)</f>
        <v>0</v>
      </c>
      <c r="I30" s="49">
        <f>IF(EUR!I$33=0,0,EUR!I30/EUR!I$33)</f>
        <v>0</v>
      </c>
      <c r="J30" s="49">
        <f>IF(EUR!J$33=0,0,EUR!J30/EUR!J$33)</f>
        <v>0</v>
      </c>
      <c r="K30" s="49">
        <f>IF(EUR!K$33=0,0,EUR!K30/EUR!K$33)</f>
        <v>0</v>
      </c>
      <c r="L30" s="49">
        <f>IF(EUR!L$33=0,0,EUR!L30/EUR!L$33)</f>
        <v>0</v>
      </c>
      <c r="M30" s="49">
        <f>IF(EUR!M$33=0,0,EUR!M30/EUR!M$33)</f>
        <v>0</v>
      </c>
      <c r="N30" s="49">
        <f>IF(EUR!N$33=0,0,EUR!N30/EUR!N$33)</f>
        <v>0</v>
      </c>
      <c r="O30" s="49">
        <f>IF(EUR!O$33=0,0,EUR!O30/EUR!O$33)</f>
        <v>0</v>
      </c>
      <c r="P30" s="55">
        <f t="shared" si="0"/>
        <v>2.3785738716256448</v>
      </c>
      <c r="Q30" s="49">
        <f t="shared" si="1"/>
        <v>2.3785738716256448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35">
      <c r="A31" s="33" t="s">
        <v>50</v>
      </c>
      <c r="B31" s="32" t="s">
        <v>51</v>
      </c>
      <c r="C31" s="37">
        <f>IF(EUR!C$33=0,0,EUR!C31/EUR!C$33)</f>
        <v>1.0945544046764435</v>
      </c>
      <c r="D31" s="37">
        <f>IF(EUR!D$33=0,0,EUR!D31/EUR!D$33)</f>
        <v>1.1005181084607492</v>
      </c>
      <c r="E31" s="37">
        <f>IF(EUR!E$33=0,0,EUR!E31/EUR!E$33)</f>
        <v>0</v>
      </c>
      <c r="F31" s="37">
        <f>IF(EUR!F$33=0,0,EUR!F31/EUR!F$33)</f>
        <v>0</v>
      </c>
      <c r="G31" s="37">
        <f>IF(EUR!G$33=0,0,EUR!G31/EUR!G$33)</f>
        <v>0</v>
      </c>
      <c r="H31" s="37">
        <f>IF(EUR!H$33=0,0,EUR!H31/EUR!H$33)</f>
        <v>0</v>
      </c>
      <c r="I31" s="37">
        <f>IF(EUR!I$33=0,0,EUR!I31/EUR!I$33)</f>
        <v>0</v>
      </c>
      <c r="J31" s="37">
        <f>IF(EUR!J$33=0,0,EUR!J31/EUR!J$33)</f>
        <v>0</v>
      </c>
      <c r="K31" s="37">
        <f>IF(EUR!K$33=0,0,EUR!K31/EUR!K$33)</f>
        <v>0</v>
      </c>
      <c r="L31" s="37">
        <f>IF(EUR!L$33=0,0,EUR!L31/EUR!L$33)</f>
        <v>0</v>
      </c>
      <c r="M31" s="37">
        <f>IF(EUR!M$33=0,0,EUR!M31/EUR!M$33)</f>
        <v>0</v>
      </c>
      <c r="N31" s="37">
        <f>IF(EUR!N$33=0,0,EUR!N31/EUR!N$33)</f>
        <v>0</v>
      </c>
      <c r="O31" s="37">
        <f>IF(EUR!O$33=0,0,EUR!O31/EUR!O$33)</f>
        <v>0</v>
      </c>
      <c r="P31" s="55">
        <f t="shared" si="0"/>
        <v>1.1005181084607492</v>
      </c>
      <c r="Q31" s="49">
        <f t="shared" si="1"/>
        <v>1.1005181084607492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35">
      <c r="A32" s="34" t="s">
        <v>61</v>
      </c>
      <c r="B32" s="32" t="s">
        <v>62</v>
      </c>
      <c r="C32" s="37">
        <f>IF(EUR!C$33=0,0,EUR!C32/EUR!C$33)</f>
        <v>0.18718592964824121</v>
      </c>
      <c r="D32" s="37">
        <f>IF(EUR!D$33=0,0,EUR!D32/EUR!D$33)</f>
        <v>0.18549296309902333</v>
      </c>
      <c r="E32" s="37">
        <f>IF(EUR!E$33=0,0,EUR!E32/EUR!E$33)</f>
        <v>0</v>
      </c>
      <c r="F32" s="37">
        <f>IF(EUR!F$33=0,0,EUR!F32/EUR!F$33)</f>
        <v>0</v>
      </c>
      <c r="G32" s="37">
        <f>IF(EUR!G$33=0,0,EUR!G32/EUR!G$33)</f>
        <v>0</v>
      </c>
      <c r="H32" s="37">
        <f>IF(EUR!H$33=0,0,EUR!H32/EUR!H$33)</f>
        <v>0</v>
      </c>
      <c r="I32" s="37">
        <f>IF(EUR!I$33=0,0,EUR!I32/EUR!I$33)</f>
        <v>0</v>
      </c>
      <c r="J32" s="37">
        <f>IF(EUR!J$33=0,0,EUR!J32/EUR!J$33)</f>
        <v>0</v>
      </c>
      <c r="K32" s="37">
        <f>IF(EUR!K$33=0,0,EUR!K32/EUR!K$33)</f>
        <v>0</v>
      </c>
      <c r="L32" s="37">
        <f>IF(EUR!L$33=0,0,EUR!L32/EUR!L$33)</f>
        <v>0</v>
      </c>
      <c r="M32" s="37">
        <f>IF(EUR!M$33=0,0,EUR!M32/EUR!M$33)</f>
        <v>0</v>
      </c>
      <c r="N32" s="37">
        <f>IF(EUR!N$33=0,0,EUR!N32/EUR!N$33)</f>
        <v>0</v>
      </c>
      <c r="O32" s="37">
        <f>IF(EUR!O$33=0,0,EUR!O32/EUR!O$33)</f>
        <v>0</v>
      </c>
      <c r="P32" s="55">
        <f t="shared" si="0"/>
        <v>0.18549296309902333</v>
      </c>
      <c r="Q32" s="49">
        <f t="shared" si="1"/>
        <v>0.18549296309902333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7" s="4" customFormat="1" ht="12.75" x14ac:dyDescent="0.35">
      <c r="A33" s="34" t="s">
        <v>77</v>
      </c>
      <c r="B33" s="32" t="s">
        <v>78</v>
      </c>
      <c r="C33" s="49">
        <f>IF(EUR!C$33=0,0,EUR!C33/EUR!C$33)</f>
        <v>1</v>
      </c>
      <c r="D33" s="49">
        <f>IF(EUR!D$33=0,0,EUR!D33/EUR!D$33)</f>
        <v>1</v>
      </c>
      <c r="E33" s="49">
        <f>IF(EUR!E$33=0,0,EUR!E33/EUR!E$33)</f>
        <v>0</v>
      </c>
      <c r="F33" s="49">
        <f>IF(EUR!F$33=0,0,EUR!F33/EUR!F$33)</f>
        <v>0</v>
      </c>
      <c r="G33" s="49">
        <f>IF(EUR!G$33=0,0,EUR!G33/EUR!G$33)</f>
        <v>0</v>
      </c>
      <c r="H33" s="49">
        <f>IF(EUR!H$33=0,0,EUR!H33/EUR!H$33)</f>
        <v>0</v>
      </c>
      <c r="I33" s="49">
        <f>IF(EUR!I$33=0,0,EUR!I33/EUR!I$33)</f>
        <v>0</v>
      </c>
      <c r="J33" s="49">
        <f>IF(EUR!J$33=0,0,EUR!J33/EUR!J$33)</f>
        <v>0</v>
      </c>
      <c r="K33" s="49">
        <f>IF(EUR!K$33=0,0,EUR!K33/EUR!K$33)</f>
        <v>0</v>
      </c>
      <c r="L33" s="49">
        <f>IF(EUR!L$33=0,0,EUR!L33/EUR!L$33)</f>
        <v>0</v>
      </c>
      <c r="M33" s="49">
        <f>IF(EUR!M$33=0,0,EUR!M33/EUR!M$33)</f>
        <v>0</v>
      </c>
      <c r="N33" s="49">
        <f>IF(EUR!N$33=0,0,EUR!N33/EUR!N$33)</f>
        <v>0</v>
      </c>
      <c r="O33" s="49">
        <f>IF(EUR!O$33=0,0,EUR!O33/EUR!O$33)</f>
        <v>0</v>
      </c>
      <c r="P33" s="57">
        <f t="shared" si="0"/>
        <v>1</v>
      </c>
      <c r="Q33" s="49">
        <f t="shared" si="1"/>
        <v>1</v>
      </c>
    </row>
    <row r="34" spans="1:17" ht="12.75" x14ac:dyDescent="0.35">
      <c r="A34" s="3" t="s">
        <v>74</v>
      </c>
      <c r="B34" s="65" t="s">
        <v>75</v>
      </c>
      <c r="C34" s="37">
        <f>IF(EUR!C$33=0,0,EUR!C34/EUR!C$33)</f>
        <v>0.22769459542611015</v>
      </c>
      <c r="D34" s="37">
        <f>IF(EUR!D$33=0,0,EUR!D34/EUR!D$33)</f>
        <v>0.22214058600727127</v>
      </c>
      <c r="E34" s="37">
        <f>IF(EUR!E$33=0,0,EUR!E34/EUR!E$33)</f>
        <v>0</v>
      </c>
      <c r="F34" s="37">
        <f>IF(EUR!F$33=0,0,EUR!F34/EUR!F$33)</f>
        <v>0</v>
      </c>
      <c r="G34" s="37">
        <f>IF(EUR!G$33=0,0,EUR!G34/EUR!G$33)</f>
        <v>0</v>
      </c>
      <c r="H34" s="37">
        <f>IF(EUR!H$33=0,0,EUR!H34/EUR!H$33)</f>
        <v>0</v>
      </c>
      <c r="I34" s="37">
        <f>IF(EUR!I$33=0,0,EUR!I34/EUR!I$33)</f>
        <v>0</v>
      </c>
      <c r="J34" s="37">
        <f>IF(EUR!J$33=0,0,EUR!J34/EUR!J$33)</f>
        <v>0</v>
      </c>
      <c r="K34" s="37">
        <f>IF(EUR!K$33=0,0,EUR!K34/EUR!K$33)</f>
        <v>0</v>
      </c>
      <c r="L34" s="37">
        <f>IF(EUR!L$33=0,0,EUR!L34/EUR!L$33)</f>
        <v>0</v>
      </c>
      <c r="M34" s="37">
        <f>IF(EUR!M$33=0,0,EUR!M34/EUR!M$33)</f>
        <v>0</v>
      </c>
      <c r="N34" s="37">
        <f>IF(EUR!N$33=0,0,EUR!N34/EUR!N$33)</f>
        <v>0</v>
      </c>
      <c r="O34" s="37">
        <f>IF(EUR!O$33=0,0,EUR!O34/EUR!O$33)</f>
        <v>0</v>
      </c>
      <c r="P34" s="55">
        <f t="shared" si="0"/>
        <v>0.22214058600727127</v>
      </c>
      <c r="Q34" s="49">
        <f t="shared" si="1"/>
        <v>0.22214058600727127</v>
      </c>
    </row>
    <row r="35" spans="1:17" ht="12.75" x14ac:dyDescent="0.35">
      <c r="A35" s="3" t="s">
        <v>79</v>
      </c>
      <c r="B35" s="61" t="s">
        <v>80</v>
      </c>
      <c r="C35" s="49">
        <f>IF(EUR!C$33=0,0,EUR!C35/EUR!C$33)</f>
        <v>11.680122551533177</v>
      </c>
      <c r="D35" s="49">
        <f>IF(EUR!D$33=0,0,EUR!D35/EUR!D$33)</f>
        <v>11.711151366210208</v>
      </c>
      <c r="E35" s="49">
        <f>IF(EUR!E$33=0,0,EUR!E35/EUR!E$33)</f>
        <v>0</v>
      </c>
      <c r="F35" s="49">
        <f>IF(EUR!F$33=0,0,EUR!F35/EUR!F$33)</f>
        <v>0</v>
      </c>
      <c r="G35" s="49">
        <f>IF(EUR!G$33=0,0,EUR!G35/EUR!G$33)</f>
        <v>0</v>
      </c>
      <c r="H35" s="49">
        <f>IF(EUR!H$33=0,0,EUR!H35/EUR!H$33)</f>
        <v>0</v>
      </c>
      <c r="I35" s="49">
        <f>IF(EUR!I$33=0,0,EUR!I35/EUR!I$33)</f>
        <v>0</v>
      </c>
      <c r="J35" s="49">
        <f>IF(EUR!J$33=0,0,EUR!J35/EUR!J$33)</f>
        <v>0</v>
      </c>
      <c r="K35" s="141">
        <f>IF(EUR!K$33=0,0,EUR!K35/EUR!K$33)</f>
        <v>0</v>
      </c>
      <c r="L35" s="141">
        <f>IF(EUR!L$33=0,0,EUR!L35/EUR!L$33)</f>
        <v>0</v>
      </c>
      <c r="M35" s="49">
        <f>IF(EUR!M$33=0,0,EUR!M35/EUR!M$33)</f>
        <v>0</v>
      </c>
      <c r="N35" s="49">
        <f>IF(EUR!N$33=0,0,EUR!N35/EUR!N$33)</f>
        <v>0</v>
      </c>
      <c r="O35" s="49">
        <f>IF(EUR!O$33=0,0,EUR!O35/EUR!O$33)</f>
        <v>0</v>
      </c>
      <c r="P35" s="55">
        <f t="shared" ref="P35:P46" si="2">SUM(D35:O35)/$R$1</f>
        <v>11.711151366210208</v>
      </c>
      <c r="Q35" s="49">
        <f t="shared" ref="Q35:Q46" si="3">D35</f>
        <v>11.711151366210208</v>
      </c>
    </row>
    <row r="36" spans="1:17" ht="12.75" x14ac:dyDescent="0.35">
      <c r="A36" s="3" t="s">
        <v>112</v>
      </c>
      <c r="B36" s="104" t="s">
        <v>114</v>
      </c>
      <c r="C36" s="49">
        <f>IF(EUR!C$33=0,0,EUR!C36/EUR!C$33)</f>
        <v>0.51442031586503945</v>
      </c>
      <c r="D36" s="49">
        <f>IF(EUR!D$33=0,0,EUR!D36/EUR!D$33)</f>
        <v>0.51699750446536019</v>
      </c>
      <c r="E36" s="49">
        <f>IF(EUR!E$33=0,0,EUR!E36/EUR!E$33)</f>
        <v>0</v>
      </c>
      <c r="F36" s="49">
        <f>IF(EUR!F$33=0,0,EUR!F36/EUR!F$33)</f>
        <v>0</v>
      </c>
      <c r="G36" s="49">
        <f>IF(EUR!G$33=0,0,EUR!G36/EUR!G$33)</f>
        <v>0</v>
      </c>
      <c r="H36" s="49">
        <f>IF(EUR!H$33=0,0,EUR!H36/EUR!H$33)</f>
        <v>0</v>
      </c>
      <c r="I36" s="49">
        <f>IF(EUR!I$33=0,0,EUR!I36/EUR!I$33)</f>
        <v>0</v>
      </c>
      <c r="J36" s="49">
        <f>IF(EUR!J$33=0,0,EUR!J36/EUR!J$33)</f>
        <v>0</v>
      </c>
      <c r="K36" s="49">
        <f>IF(EUR!K$33=0,0,EUR!K36/EUR!K$33)</f>
        <v>0</v>
      </c>
      <c r="L36" s="49">
        <f>IF(EUR!L$33=0,0,EUR!L36/EUR!L$33)</f>
        <v>0</v>
      </c>
      <c r="M36" s="49">
        <f>IF(EUR!M$33=0,0,EUR!M36/EUR!M$33)</f>
        <v>0</v>
      </c>
      <c r="N36" s="49">
        <f>IF(EUR!N$33=0,0,EUR!N36/EUR!N$33)</f>
        <v>0</v>
      </c>
      <c r="O36" s="49">
        <f>IF(EUR!O$33=0,0,EUR!O36/EUR!O$33)</f>
        <v>0</v>
      </c>
      <c r="P36" s="55">
        <f t="shared" si="2"/>
        <v>0.51699750446536019</v>
      </c>
      <c r="Q36" s="49">
        <f t="shared" si="3"/>
        <v>0.51699750446536019</v>
      </c>
    </row>
    <row r="37" spans="1:17" ht="12.75" x14ac:dyDescent="0.35">
      <c r="A37" s="3" t="s">
        <v>113</v>
      </c>
      <c r="B37" s="104" t="s">
        <v>115</v>
      </c>
      <c r="C37" s="49">
        <f>IF(EUR!C$33=0,0,EUR!C37/EUR!C$33)</f>
        <v>5.2667675110245102E-2</v>
      </c>
      <c r="D37" s="49">
        <f>IF(EUR!D$33=0,0,EUR!D37/EUR!D$33)</f>
        <v>5.2931936509545106E-2</v>
      </c>
      <c r="E37" s="49">
        <f>IF(EUR!E$33=0,0,EUR!E37/EUR!E$33)</f>
        <v>0</v>
      </c>
      <c r="F37" s="49">
        <f>IF(EUR!F$33=0,0,EUR!F37/EUR!F$33)</f>
        <v>0</v>
      </c>
      <c r="G37" s="49">
        <f>IF(EUR!G$33=0,0,EUR!G37/EUR!G$33)</f>
        <v>0</v>
      </c>
      <c r="H37" s="49">
        <f>IF(EUR!H$33=0,0,EUR!H37/EUR!H$33)</f>
        <v>0</v>
      </c>
      <c r="I37" s="49">
        <f>IF(EUR!I$33=0,0,EUR!I37/EUR!I$33)</f>
        <v>0</v>
      </c>
      <c r="J37" s="49">
        <f>IF(EUR!J$33=0,0,EUR!J37/EUR!J$33)</f>
        <v>0</v>
      </c>
      <c r="K37" s="49">
        <f>IF(EUR!K$33=0,0,EUR!K37/EUR!K$33)</f>
        <v>0</v>
      </c>
      <c r="L37" s="49">
        <f>IF(EUR!L$33=0,0,EUR!L37/EUR!L$33)</f>
        <v>0</v>
      </c>
      <c r="M37" s="49">
        <f>IF(EUR!M$33=0,0,EUR!M37/EUR!M$33)</f>
        <v>0</v>
      </c>
      <c r="N37" s="49">
        <f>IF(EUR!N$33=0,0,EUR!N37/EUR!N$33)</f>
        <v>0</v>
      </c>
      <c r="O37" s="49">
        <f>IF(EUR!O$33=0,0,EUR!O37/EUR!O$33)</f>
        <v>0</v>
      </c>
      <c r="P37" s="55">
        <f t="shared" si="2"/>
        <v>5.2931936509545106E-2</v>
      </c>
      <c r="Q37" s="49">
        <f t="shared" si="3"/>
        <v>5.2931936509545106E-2</v>
      </c>
    </row>
    <row r="38" spans="1:17" ht="12.75" x14ac:dyDescent="0.35">
      <c r="A38" s="61" t="s">
        <v>116</v>
      </c>
      <c r="B38" s="61" t="s">
        <v>117</v>
      </c>
      <c r="C38" s="49">
        <f>IF(EUR!C$33=0,0,EUR!C38/EUR!C$33)</f>
        <v>0.52537944826171668</v>
      </c>
      <c r="D38" s="49">
        <f>IF(EUR!D$33=0,0,EUR!D38/EUR!D$33)</f>
        <v>0.52791198490011526</v>
      </c>
      <c r="E38" s="49">
        <f>IF(EUR!E$33=0,0,EUR!E38/EUR!E$33)</f>
        <v>0</v>
      </c>
      <c r="F38" s="49">
        <f>IF(EUR!F$33=0,0,EUR!F38/EUR!F$33)</f>
        <v>0</v>
      </c>
      <c r="G38" s="49">
        <f>IF(EUR!G$33=0,0,EUR!G38/EUR!G$33)</f>
        <v>0</v>
      </c>
      <c r="H38" s="49">
        <f>IF(EUR!H$33=0,0,EUR!H38/EUR!H$33)</f>
        <v>0</v>
      </c>
      <c r="I38" s="49">
        <f>IF(EUR!I$33=0,0,EUR!I38/EUR!I$33)</f>
        <v>0</v>
      </c>
      <c r="J38" s="49">
        <f>IF(EUR!J$33=0,0,EUR!J38/EUR!J$33)</f>
        <v>0</v>
      </c>
      <c r="K38" s="49">
        <f>IF(EUR!K$33=0,0,EUR!K38/EUR!K$33)</f>
        <v>0</v>
      </c>
      <c r="L38" s="49">
        <f>IF(EUR!L$33=0,0,EUR!L38/EUR!L$33)</f>
        <v>0</v>
      </c>
      <c r="M38" s="49">
        <f>IF(EUR!M$33=0,0,EUR!M38/EUR!M$33)</f>
        <v>0</v>
      </c>
      <c r="N38" s="49">
        <f>IF(EUR!N$33=0,0,EUR!N38/EUR!N$33)</f>
        <v>0</v>
      </c>
      <c r="O38" s="49">
        <f>IF(EUR!O$33=0,0,EUR!O38/EUR!O$33)</f>
        <v>0</v>
      </c>
      <c r="P38" s="55">
        <f t="shared" si="2"/>
        <v>0.52791198490011526</v>
      </c>
      <c r="Q38" s="49">
        <f t="shared" si="3"/>
        <v>0.52791198490011526</v>
      </c>
    </row>
    <row r="39" spans="1:17" ht="12.75" x14ac:dyDescent="0.35">
      <c r="A39" s="61" t="s">
        <v>120</v>
      </c>
      <c r="B39" s="61" t="s">
        <v>118</v>
      </c>
      <c r="C39" s="49">
        <f>IF(EUR!C$33=0,0,EUR!C39/EUR!C$33)</f>
        <v>12.510037432058251</v>
      </c>
      <c r="D39" s="49">
        <f>IF(EUR!D$33=0,0,EUR!D39/EUR!D$33)</f>
        <v>12.63539478851294</v>
      </c>
      <c r="E39" s="49">
        <f>IF(EUR!E$33=0,0,EUR!E39/EUR!E$33)</f>
        <v>0</v>
      </c>
      <c r="F39" s="49">
        <f>IF(EUR!F$33=0,0,EUR!F39/EUR!F$33)</f>
        <v>0</v>
      </c>
      <c r="G39" s="49">
        <f>IF(EUR!G$33=0,0,EUR!G39/EUR!G$33)</f>
        <v>0</v>
      </c>
      <c r="H39" s="49">
        <f>IF(EUR!H$33=0,0,EUR!H39/EUR!H$33)</f>
        <v>0</v>
      </c>
      <c r="I39" s="49">
        <f>IF(EUR!I$33=0,0,EUR!I39/EUR!I$33)</f>
        <v>0</v>
      </c>
      <c r="J39" s="49">
        <f>IF(EUR!J$33=0,0,EUR!J39/EUR!J$33)</f>
        <v>0</v>
      </c>
      <c r="K39" s="49">
        <f>IF(EUR!K$33=0,0,EUR!K39/EUR!K$33)</f>
        <v>0</v>
      </c>
      <c r="L39" s="49">
        <f>IF(EUR!L$33=0,0,EUR!L39/EUR!L$33)</f>
        <v>0</v>
      </c>
      <c r="M39" s="49">
        <f>IF(EUR!M$33=0,0,EUR!M39/EUR!M$33)</f>
        <v>0</v>
      </c>
      <c r="N39" s="49">
        <f>IF(EUR!N$33=0,0,EUR!N39/EUR!N$33)</f>
        <v>0</v>
      </c>
      <c r="O39" s="49">
        <f>IF(EUR!O$33=0,0,EUR!O39/EUR!O$33)</f>
        <v>0</v>
      </c>
      <c r="P39" s="55">
        <f t="shared" si="2"/>
        <v>12.63539478851294</v>
      </c>
      <c r="Q39" s="49">
        <f t="shared" si="3"/>
        <v>12.63539478851294</v>
      </c>
    </row>
    <row r="40" spans="1:17" ht="12.75" x14ac:dyDescent="0.35">
      <c r="A40" s="61" t="s">
        <v>121</v>
      </c>
      <c r="B40" s="61" t="s">
        <v>122</v>
      </c>
      <c r="C40" s="49">
        <f>IF(EUR!C$33=0,0,EUR!C40/EUR!C$33)</f>
        <v>0.55750692236693677</v>
      </c>
      <c r="D40" s="49">
        <f>IF(EUR!D$33=0,0,EUR!D40/EUR!D$33)</f>
        <v>0.549207636082644</v>
      </c>
      <c r="E40" s="49">
        <f>IF(EUR!E$33=0,0,EUR!E40/EUR!E$33)</f>
        <v>0</v>
      </c>
      <c r="F40" s="49">
        <f>IF(EUR!F$33=0,0,EUR!F40/EUR!F$33)</f>
        <v>0</v>
      </c>
      <c r="G40" s="49">
        <f>IF(EUR!G$33=0,0,EUR!G40/EUR!G$33)</f>
        <v>0</v>
      </c>
      <c r="H40" s="49">
        <f>IF(EUR!H$33=0,0,EUR!H40/EUR!H$33)</f>
        <v>0</v>
      </c>
      <c r="I40" s="49">
        <f>IF(EUR!I$33=0,0,EUR!I40/EUR!I$33)</f>
        <v>0</v>
      </c>
      <c r="J40" s="49">
        <f>IF(EUR!J$33=0,0,EUR!J40/EUR!J$33)</f>
        <v>0</v>
      </c>
      <c r="K40" s="49">
        <f>IF(EUR!K$33=0,0,EUR!K40/EUR!K$33)</f>
        <v>0</v>
      </c>
      <c r="L40" s="49">
        <f>IF(EUR!L$33=0,0,EUR!L40/EUR!L$33)</f>
        <v>0</v>
      </c>
      <c r="M40" s="49">
        <f>IF(EUR!M$33=0,0,EUR!M40/EUR!M$33)</f>
        <v>0</v>
      </c>
      <c r="N40" s="49">
        <f>IF(EUR!N$33=0,0,EUR!N40/EUR!N$33)</f>
        <v>0</v>
      </c>
      <c r="O40" s="49">
        <f>IF(EUR!O$33=0,0,EUR!O40/EUR!O$33)</f>
        <v>0</v>
      </c>
      <c r="P40" s="55">
        <f t="shared" si="2"/>
        <v>0.549207636082644</v>
      </c>
      <c r="Q40" s="49">
        <f t="shared" si="3"/>
        <v>0.549207636082644</v>
      </c>
    </row>
    <row r="41" spans="1:17" ht="12.75" x14ac:dyDescent="0.35">
      <c r="A41" s="61" t="s">
        <v>123</v>
      </c>
      <c r="B41" s="61" t="s">
        <v>124</v>
      </c>
      <c r="C41" s="49">
        <f>IF(EUR!C$33=0,0,EUR!C41/EUR!C$33)</f>
        <v>4.9346220900420468</v>
      </c>
      <c r="D41" s="49">
        <f>IF(EUR!D$33=0,0,EUR!D41/EUR!D$33)</f>
        <v>4.8135949633270423</v>
      </c>
      <c r="E41" s="49">
        <f>IF(EUR!E$33=0,0,EUR!E41/EUR!E$33)</f>
        <v>0</v>
      </c>
      <c r="F41" s="49">
        <f>IF(EUR!F$33=0,0,EUR!F41/EUR!F$33)</f>
        <v>0</v>
      </c>
      <c r="G41" s="49">
        <f>IF(EUR!G$33=0,0,EUR!G41/EUR!G$33)</f>
        <v>0</v>
      </c>
      <c r="H41" s="49">
        <f>IF(EUR!H$33=0,0,EUR!H41/EUR!H$33)</f>
        <v>0</v>
      </c>
      <c r="I41" s="49">
        <f>IF(EUR!I$33=0,0,EUR!I41/EUR!I$33)</f>
        <v>0</v>
      </c>
      <c r="J41" s="49">
        <f>IF(EUR!J$33=0,0,EUR!J41/EUR!J$33)</f>
        <v>0</v>
      </c>
      <c r="K41" s="49">
        <f>IF(EUR!K$33=0,0,EUR!K41/EUR!K$33)</f>
        <v>0</v>
      </c>
      <c r="L41" s="49">
        <f>IF(EUR!L$33=0,0,EUR!L41/EUR!L$33)</f>
        <v>0</v>
      </c>
      <c r="M41" s="49">
        <f>IF(EUR!M$33=0,0,EUR!M41/EUR!M$33)</f>
        <v>0</v>
      </c>
      <c r="N41" s="49">
        <f>IF(EUR!N$33=0,0,EUR!N41/EUR!N$33)</f>
        <v>0</v>
      </c>
      <c r="O41" s="49">
        <f>IF(EUR!O$33=0,0,EUR!O41/EUR!O$33)</f>
        <v>0</v>
      </c>
      <c r="P41" s="55">
        <f t="shared" si="2"/>
        <v>4.8135949633270423</v>
      </c>
      <c r="Q41" s="124">
        <f>D41</f>
        <v>4.8135949633270423</v>
      </c>
    </row>
    <row r="42" spans="1:17" ht="12.75" x14ac:dyDescent="0.35">
      <c r="A42" s="61" t="s">
        <v>125</v>
      </c>
      <c r="B42" s="61" t="s">
        <v>126</v>
      </c>
      <c r="C42" s="49">
        <f>IF(EUR!C$33=0,0,EUR!C42/EUR!C$33)</f>
        <v>0.65292021331145533</v>
      </c>
      <c r="D42" s="49">
        <f>IF(EUR!D$33=0,0,EUR!D42/EUR!D$33)</f>
        <v>0.64875033252682379</v>
      </c>
      <c r="E42" s="49">
        <f>IF(EUR!E$33=0,0,EUR!E42/EUR!E$33)</f>
        <v>0</v>
      </c>
      <c r="F42" s="49">
        <f>IF(EUR!F$33=0,0,EUR!F42/EUR!F$33)</f>
        <v>0</v>
      </c>
      <c r="G42" s="49">
        <f>IF(EUR!G$33=0,0,EUR!G42/EUR!G$33)</f>
        <v>0</v>
      </c>
      <c r="H42" s="49">
        <f>IF(EUR!H$33=0,0,EUR!H42/EUR!H$33)</f>
        <v>0</v>
      </c>
      <c r="I42" s="49">
        <f>IF(EUR!I$33=0,0,EUR!I42/EUR!I$33)</f>
        <v>0</v>
      </c>
      <c r="J42" s="49">
        <f>IF(EUR!J$33=0,0,EUR!J42/EUR!J$33)</f>
        <v>0</v>
      </c>
      <c r="K42" s="49">
        <f>IF(EUR!K$33=0,0,EUR!K42/EUR!K$33)</f>
        <v>0</v>
      </c>
      <c r="L42" s="49">
        <f>IF(EUR!L$33=0,0,EUR!L42/EUR!L$33)</f>
        <v>0</v>
      </c>
      <c r="M42" s="49">
        <f>IF(EUR!M$33=0,0,EUR!M42/EUR!M$33)</f>
        <v>0</v>
      </c>
      <c r="N42" s="49">
        <f>IF(EUR!N$33=0,0,EUR!N42/EUR!N$33)</f>
        <v>0</v>
      </c>
      <c r="O42" s="49">
        <f>IF(EUR!O$33=0,0,EUR!O42/EUR!O$33)</f>
        <v>0</v>
      </c>
      <c r="P42" s="55">
        <f t="shared" si="2"/>
        <v>0.64875033252682379</v>
      </c>
      <c r="Q42" s="49">
        <f t="shared" si="3"/>
        <v>0.64875033252682379</v>
      </c>
    </row>
    <row r="43" spans="1:17" ht="12.75" x14ac:dyDescent="0.35">
      <c r="A43" s="61" t="s">
        <v>128</v>
      </c>
      <c r="B43" s="61" t="s">
        <v>129</v>
      </c>
      <c r="C43" s="49">
        <f>IF(EUR!C$33=0,0,EUR!C43/EUR!C$33)</f>
        <v>4.3861424469285204</v>
      </c>
      <c r="D43" s="49">
        <f>IF(EUR!D$33=0,0,EUR!D43/EUR!D$33)</f>
        <v>4.3224294093056841</v>
      </c>
      <c r="E43" s="49">
        <f>IF(EUR!E$33=0,0,EUR!E43/EUR!E$33)</f>
        <v>0</v>
      </c>
      <c r="F43" s="49">
        <f>IF(EUR!F$33=0,0,EUR!F43/EUR!F$33)</f>
        <v>0</v>
      </c>
      <c r="G43" s="49">
        <f>IF(EUR!G$33=0,0,EUR!G43/EUR!G$33)</f>
        <v>0</v>
      </c>
      <c r="H43" s="49">
        <f>IF(EUR!H$33=0,0,EUR!H43/EUR!H$33)</f>
        <v>0</v>
      </c>
      <c r="I43" s="49">
        <f>IF(EUR!I$33=0,0,EUR!I43/EUR!I$33)</f>
        <v>0</v>
      </c>
      <c r="J43" s="49">
        <f>IF(EUR!J$33=0,0,EUR!J43/EUR!J$33)</f>
        <v>0</v>
      </c>
      <c r="K43" s="49">
        <f>IF(EUR!K$33=0,0,EUR!K43/EUR!K$33)</f>
        <v>0</v>
      </c>
      <c r="L43" s="49">
        <f>IF(EUR!L$33=0,0,EUR!L43/EUR!L$33)</f>
        <v>0</v>
      </c>
      <c r="M43" s="49">
        <f>IF(EUR!M$33=0,0,EUR!M43/EUR!M$33)</f>
        <v>0</v>
      </c>
      <c r="N43" s="49">
        <f>IF(EUR!N$33=0,0,EUR!N43/EUR!N$33)</f>
        <v>0</v>
      </c>
      <c r="O43" s="49">
        <f>IF(EUR!O$33=0,0,EUR!O43/EUR!O$33)</f>
        <v>0</v>
      </c>
      <c r="P43" s="55">
        <f t="shared" si="2"/>
        <v>4.3224294093056841</v>
      </c>
      <c r="Q43" s="49">
        <f t="shared" si="3"/>
        <v>4.3224294093056841</v>
      </c>
    </row>
    <row r="44" spans="1:17" ht="12.75" x14ac:dyDescent="0.35">
      <c r="A44" s="61" t="s">
        <v>131</v>
      </c>
      <c r="B44" s="61" t="s">
        <v>132</v>
      </c>
      <c r="C44" s="49">
        <f>IF(EUR!C$33=0,0,EUR!C44/EUR!C$33)</f>
        <v>3.1140395856835199</v>
      </c>
      <c r="D44" s="49">
        <f>IF(EUR!D$33=0,0,EUR!D44/EUR!D$33)</f>
        <v>3.1306925425317642</v>
      </c>
      <c r="E44" s="49">
        <f>IF(EUR!E$33=0,0,EUR!E44/EUR!E$33)</f>
        <v>0</v>
      </c>
      <c r="F44" s="49">
        <f>IF(EUR!F$33=0,0,EUR!F44/EUR!F$33)</f>
        <v>0</v>
      </c>
      <c r="G44" s="49">
        <f>IF(EUR!G$33=0,0,EUR!G44/EUR!G$33)</f>
        <v>0</v>
      </c>
      <c r="H44" s="49">
        <f>IF(EUR!H$33=0,0,EUR!H44/EUR!H$33)</f>
        <v>0</v>
      </c>
      <c r="I44" s="49">
        <f>IF(EUR!I$33=0,0,EUR!I44/EUR!I$33)</f>
        <v>0</v>
      </c>
      <c r="J44" s="49">
        <f>IF(EUR!J$33=0,0,EUR!J44/EUR!J$33)</f>
        <v>0</v>
      </c>
      <c r="K44" s="49">
        <f>IF(EUR!K$33=0,0,EUR!K44/EUR!K$33)</f>
        <v>0</v>
      </c>
      <c r="L44" s="49">
        <f>IF(EUR!L$33=0,0,EUR!L44/EUR!L$33)</f>
        <v>0</v>
      </c>
      <c r="M44" s="49">
        <f>IF(EUR!M$33=0,0,EUR!M44/EUR!M$33)</f>
        <v>0</v>
      </c>
      <c r="N44" s="49">
        <f>IF(EUR!N$33=0,0,EUR!N44/EUR!N$33)</f>
        <v>0</v>
      </c>
      <c r="O44" s="49">
        <f>IF(EUR!O$33=0,0,EUR!O44/EUR!O$33)</f>
        <v>0</v>
      </c>
      <c r="P44" s="55">
        <f t="shared" si="2"/>
        <v>3.1306925425317642</v>
      </c>
      <c r="Q44" s="49">
        <f t="shared" si="3"/>
        <v>3.1306925425317642</v>
      </c>
    </row>
    <row r="45" spans="1:17" ht="12.75" x14ac:dyDescent="0.35">
      <c r="A45" s="61" t="s">
        <v>134</v>
      </c>
      <c r="B45" s="61" t="s">
        <v>135</v>
      </c>
      <c r="C45" s="49">
        <f>IF(EUR!C$33=0,0,EUR!C45/EUR!C$33)</f>
        <v>0.63734488770382525</v>
      </c>
      <c r="D45" s="49">
        <f>IF(EUR!D$33=0,0,EUR!D45/EUR!D$33)</f>
        <v>0.63025550727758706</v>
      </c>
      <c r="E45" s="49">
        <f>IF(EUR!E$33=0,0,EUR!E45/EUR!E$33)</f>
        <v>0</v>
      </c>
      <c r="F45" s="49">
        <f>IF(EUR!F$33=0,0,EUR!F45/EUR!F$33)</f>
        <v>0</v>
      </c>
      <c r="G45" s="49">
        <f>IF(EUR!G$33=0,0,EUR!G45/EUR!G$33)</f>
        <v>0</v>
      </c>
      <c r="H45" s="49">
        <f>IF(EUR!H$33=0,0,EUR!H45/EUR!H$33)</f>
        <v>0</v>
      </c>
      <c r="I45" s="49">
        <f>IF(EUR!I$33=0,0,EUR!I45/EUR!I$33)</f>
        <v>0</v>
      </c>
      <c r="J45" s="49">
        <f>IF(EUR!J$33=0,0,EUR!J45/EUR!J$33)</f>
        <v>0</v>
      </c>
      <c r="K45" s="49">
        <f>IF(EUR!K$33=0,0,EUR!K45/EUR!K$33)</f>
        <v>0</v>
      </c>
      <c r="L45" s="49">
        <f>IF(EUR!L$33=0,0,EUR!L45/EUR!L$33)</f>
        <v>0</v>
      </c>
      <c r="M45" s="49">
        <f>IF(EUR!M$33=0,0,EUR!M45/EUR!M$33)</f>
        <v>0</v>
      </c>
      <c r="N45" s="49">
        <f>IF(EUR!N$33=0,0,EUR!N45/EUR!N$33)</f>
        <v>0</v>
      </c>
      <c r="O45" s="49">
        <f>IF(EUR!O$33=0,0,EUR!O45/EUR!O$33)</f>
        <v>0</v>
      </c>
      <c r="P45" s="55">
        <f t="shared" si="2"/>
        <v>0.63025550727758706</v>
      </c>
      <c r="Q45" s="49">
        <f t="shared" si="3"/>
        <v>0.63025550727758706</v>
      </c>
    </row>
    <row r="46" spans="1:17" ht="12.75" x14ac:dyDescent="0.35">
      <c r="A46" s="61" t="s">
        <v>136</v>
      </c>
      <c r="B46" s="61" t="s">
        <v>137</v>
      </c>
      <c r="C46" s="49">
        <f>IF(EUR!C$33=0,0,EUR!C46/EUR!C$33)</f>
        <v>181.87621782381294</v>
      </c>
      <c r="D46" s="49">
        <f>IF(EUR!D$33=0,0,EUR!D46/EUR!D$33)</f>
        <v>181.03140319985812</v>
      </c>
      <c r="E46" s="49">
        <f>IF(EUR!E$33=0,0,EUR!E46/EUR!E$33)</f>
        <v>0</v>
      </c>
      <c r="F46" s="49">
        <f>IF(EUR!F$33=0,0,EUR!F46/EUR!F$33)</f>
        <v>0</v>
      </c>
      <c r="G46" s="49">
        <f>IF(EUR!G$33=0,0,EUR!G46/EUR!G$33)</f>
        <v>0</v>
      </c>
      <c r="H46" s="49">
        <f>IF(EUR!H$33=0,0,EUR!H46/EUR!H$33)</f>
        <v>0</v>
      </c>
      <c r="I46" s="49">
        <f>IF(EUR!I$33=0,0,EUR!I46/EUR!I$33)</f>
        <v>0</v>
      </c>
      <c r="J46" s="49">
        <f>IF(EUR!J$33=0,0,EUR!J46/EUR!J$33)</f>
        <v>0</v>
      </c>
      <c r="K46" s="49">
        <f>IF(EUR!K$33=0,0,EUR!K46/EUR!K$33)</f>
        <v>0</v>
      </c>
      <c r="L46" s="49">
        <f>IF(EUR!L$33=0,0,EUR!L46/EUR!L$33)</f>
        <v>0</v>
      </c>
      <c r="M46" s="49">
        <f>IF(EUR!M$33=0,0,EUR!M46/EUR!M$33)</f>
        <v>0</v>
      </c>
      <c r="N46" s="49">
        <f>IF(EUR!N$33=0,0,EUR!N46/EUR!N$33)</f>
        <v>0</v>
      </c>
      <c r="O46" s="49">
        <f>IF(EUR!O$33=0,0,EUR!O46/EUR!O$33)</f>
        <v>0</v>
      </c>
      <c r="P46" s="55">
        <f t="shared" si="2"/>
        <v>181.03140319985812</v>
      </c>
      <c r="Q46" s="49">
        <f t="shared" si="3"/>
        <v>181.03140319985812</v>
      </c>
    </row>
    <row r="47" spans="1:17" ht="12.75" x14ac:dyDescent="0.35">
      <c r="A47" s="61" t="s">
        <v>138</v>
      </c>
      <c r="B47" s="61" t="s">
        <v>139</v>
      </c>
      <c r="C47" s="49">
        <f>IF(EUR!C$33=0,0,EUR!C47/EUR!C$33)</f>
        <v>45.977206183981131</v>
      </c>
      <c r="D47" s="49">
        <f>IF(EUR!D$33=0,0,EUR!D47/EUR!D$33)</f>
        <v>45.59928680913594</v>
      </c>
      <c r="E47" s="49">
        <f>IF(EUR!E$33=0,0,EUR!E47/EUR!E$33)</f>
        <v>0</v>
      </c>
      <c r="F47" s="49">
        <f>IF(EUR!F$33=0,0,EUR!F47/EUR!F$33)</f>
        <v>0</v>
      </c>
      <c r="G47" s="49">
        <f>IF(EUR!G$33=0,0,EUR!G47/EUR!G$33)</f>
        <v>0</v>
      </c>
      <c r="H47" s="49">
        <f>IF(EUR!H$33=0,0,EUR!H47/EUR!H$33)</f>
        <v>0</v>
      </c>
      <c r="I47" s="49">
        <f>IF(EUR!I$33=0,0,EUR!I47/EUR!I$33)</f>
        <v>0</v>
      </c>
      <c r="J47" s="49">
        <f>IF(EUR!J$33=0,0,EUR!J47/EUR!J$33)</f>
        <v>0</v>
      </c>
      <c r="K47" s="49">
        <f>IF(EUR!K$33=0,0,EUR!K47/EUR!K$33)</f>
        <v>0</v>
      </c>
      <c r="L47" s="49">
        <f>IF(EUR!L$33=0,0,EUR!L47/EUR!L$33)</f>
        <v>0</v>
      </c>
      <c r="M47" s="49">
        <f>IF(EUR!M$33=0,0,EUR!M47/EUR!M$33)</f>
        <v>0</v>
      </c>
      <c r="N47" s="49">
        <f>IF(EUR!N$33=0,0,EUR!N47/EUR!N$33)</f>
        <v>0</v>
      </c>
      <c r="O47" s="49">
        <f>IF(EUR!O$33=0,0,EUR!O47/EUR!O$33)</f>
        <v>0</v>
      </c>
      <c r="P47" s="55">
        <f>SUM(D47:O47)/$R$1</f>
        <v>45.59928680913594</v>
      </c>
      <c r="Q47" s="49">
        <f>D47</f>
        <v>45.59928680913594</v>
      </c>
    </row>
    <row r="48" spans="1:17" ht="12.75" x14ac:dyDescent="0.35">
      <c r="A48" s="61" t="s">
        <v>140</v>
      </c>
      <c r="B48" s="61" t="s">
        <v>141</v>
      </c>
      <c r="C48" s="49">
        <f>IF(EUR!C$33=0,0,EUR!C48/EUR!C$33)</f>
        <v>3394.3126346015792</v>
      </c>
      <c r="D48" s="52">
        <f>IF(EUR!D$33=0,0,EUR!D48/EUR!D$33)</f>
        <v>3409.9199402085101</v>
      </c>
      <c r="E48" s="49">
        <f>IF(EUR!E$33=0,0,EUR!E48/EUR!E$33)</f>
        <v>0</v>
      </c>
      <c r="F48" s="49">
        <f>IF(EUR!F$33=0,0,EUR!F48/EUR!F$33)</f>
        <v>0</v>
      </c>
      <c r="G48" s="49">
        <f>IF(EUR!G$33=0,0,EUR!G48/EUR!G$33)</f>
        <v>0</v>
      </c>
      <c r="H48" s="49">
        <f>IF(EUR!H$33=0,0,EUR!H48/EUR!H$33)</f>
        <v>0</v>
      </c>
      <c r="I48" s="49">
        <f>IF(EUR!I$33=0,0,EUR!I48/EUR!I$33)</f>
        <v>0</v>
      </c>
      <c r="J48" s="49">
        <f>IF(EUR!J$33=0,0,EUR!J48/EUR!J$33)</f>
        <v>0</v>
      </c>
      <c r="K48" s="49">
        <f>IF(EUR!K$33=0,0,EUR!K48/EUR!K$33)</f>
        <v>0</v>
      </c>
      <c r="L48" s="49">
        <f>IF(EUR!L$33=0,0,EUR!L48/EUR!L$33)</f>
        <v>0</v>
      </c>
      <c r="M48" s="49">
        <f>IF(EUR!M$33=0,0,EUR!M48/EUR!M$33)</f>
        <v>0</v>
      </c>
      <c r="N48" s="49">
        <f>IF(EUR!N$33=0,0,EUR!N48/EUR!N$33)</f>
        <v>0</v>
      </c>
      <c r="O48" s="49">
        <f>IF(EUR!O$33=0,0,EUR!O48/EUR!O$33)</f>
        <v>0</v>
      </c>
      <c r="P48" s="131">
        <f>SUM(D48:O48)/$R$1</f>
        <v>3409.9199402085101</v>
      </c>
      <c r="Q48" s="49">
        <f>D48</f>
        <v>3409.9199402085101</v>
      </c>
    </row>
  </sheetData>
  <phoneticPr fontId="0" type="noConversion"/>
  <printOptions horizontalCentered="1" verticalCentered="1" gridLinesSet="0"/>
  <pageMargins left="0.21" right="0" top="0" bottom="0" header="0" footer="0"/>
  <pageSetup paperSize="9" scale="7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F63"/>
  <sheetViews>
    <sheetView zoomScale="110" zoomScaleNormal="110" workbookViewId="0">
      <selection activeCell="AF4" sqref="AF4"/>
    </sheetView>
  </sheetViews>
  <sheetFormatPr defaultColWidth="9.19921875" defaultRowHeight="10.15" x14ac:dyDescent="0.3"/>
  <cols>
    <col min="1" max="1" width="10.19921875" style="151" bestFit="1" customWidth="1"/>
    <col min="2" max="3" width="9.19921875" style="151"/>
    <col min="4" max="4" width="9" style="151" customWidth="1"/>
    <col min="5" max="7" width="9.19921875" style="151"/>
    <col min="8" max="16" width="9.19921875" style="152"/>
    <col min="17" max="17" width="9.796875" style="151" customWidth="1"/>
    <col min="18" max="49" width="9.19921875" style="151"/>
    <col min="50" max="16384" width="9.19921875" style="152"/>
  </cols>
  <sheetData>
    <row r="1" spans="1:49" x14ac:dyDescent="0.3">
      <c r="A1" s="151" t="s">
        <v>212</v>
      </c>
      <c r="B1" s="151">
        <v>2024</v>
      </c>
    </row>
    <row r="2" spans="1:49" x14ac:dyDescent="0.3">
      <c r="A2" s="151" t="s">
        <v>213</v>
      </c>
    </row>
    <row r="3" spans="1:49" x14ac:dyDescent="0.3">
      <c r="A3" s="153" t="s">
        <v>185</v>
      </c>
      <c r="B3" s="153" t="s">
        <v>186</v>
      </c>
      <c r="C3" s="153" t="s">
        <v>187</v>
      </c>
      <c r="D3" s="153" t="s">
        <v>188</v>
      </c>
      <c r="E3" s="153" t="s">
        <v>189</v>
      </c>
      <c r="F3" s="153" t="s">
        <v>190</v>
      </c>
      <c r="G3" s="153" t="s">
        <v>191</v>
      </c>
      <c r="H3" s="154" t="s">
        <v>203</v>
      </c>
      <c r="I3" s="154" t="s">
        <v>204</v>
      </c>
      <c r="J3" s="154" t="s">
        <v>205</v>
      </c>
      <c r="K3" s="154" t="s">
        <v>206</v>
      </c>
      <c r="L3" s="154" t="s">
        <v>207</v>
      </c>
      <c r="M3" s="154" t="s">
        <v>208</v>
      </c>
      <c r="N3" s="154" t="s">
        <v>209</v>
      </c>
      <c r="O3" s="154" t="s">
        <v>210</v>
      </c>
      <c r="P3" s="154" t="s">
        <v>211</v>
      </c>
      <c r="Q3" s="151" t="s">
        <v>152</v>
      </c>
      <c r="R3" s="151" t="s">
        <v>153</v>
      </c>
      <c r="S3" s="151" t="s">
        <v>154</v>
      </c>
      <c r="T3" s="151" t="s">
        <v>155</v>
      </c>
      <c r="U3" s="151" t="s">
        <v>156</v>
      </c>
      <c r="V3" s="151" t="s">
        <v>157</v>
      </c>
      <c r="W3" s="151" t="s">
        <v>158</v>
      </c>
      <c r="X3" s="151" t="s">
        <v>159</v>
      </c>
      <c r="Y3" s="151" t="s">
        <v>160</v>
      </c>
      <c r="Z3" s="151" t="s">
        <v>161</v>
      </c>
      <c r="AA3" s="151" t="s">
        <v>162</v>
      </c>
      <c r="AB3" s="151" t="s">
        <v>163</v>
      </c>
      <c r="AC3" s="151" t="s">
        <v>164</v>
      </c>
      <c r="AD3" s="151" t="s">
        <v>165</v>
      </c>
      <c r="AE3" s="151" t="s">
        <v>166</v>
      </c>
      <c r="AF3" s="151" t="s">
        <v>167</v>
      </c>
      <c r="AG3" s="151" t="s">
        <v>168</v>
      </c>
      <c r="AH3" s="151" t="s">
        <v>169</v>
      </c>
      <c r="AI3" s="151" t="s">
        <v>170</v>
      </c>
      <c r="AJ3" s="151" t="s">
        <v>171</v>
      </c>
      <c r="AK3" s="151" t="s">
        <v>172</v>
      </c>
      <c r="AL3" s="151" t="s">
        <v>173</v>
      </c>
      <c r="AM3" s="151" t="s">
        <v>174</v>
      </c>
      <c r="AN3" s="151" t="s">
        <v>175</v>
      </c>
      <c r="AO3" s="151" t="s">
        <v>176</v>
      </c>
      <c r="AP3" s="151" t="s">
        <v>177</v>
      </c>
      <c r="AQ3" s="151" t="s">
        <v>178</v>
      </c>
      <c r="AR3" s="151" t="s">
        <v>179</v>
      </c>
      <c r="AS3" s="151" t="s">
        <v>180</v>
      </c>
      <c r="AT3" s="151" t="s">
        <v>181</v>
      </c>
      <c r="AU3" s="151" t="s">
        <v>182</v>
      </c>
      <c r="AV3" s="151" t="s">
        <v>183</v>
      </c>
      <c r="AW3" s="151" t="s">
        <v>184</v>
      </c>
    </row>
    <row r="4" spans="1:49" ht="12.75" x14ac:dyDescent="0.35">
      <c r="A4" s="153">
        <v>1</v>
      </c>
      <c r="B4" s="153">
        <v>4.0812299999999997</v>
      </c>
      <c r="C4" s="153">
        <v>0.41785</v>
      </c>
      <c r="D4" s="153">
        <v>4.1673900000000001</v>
      </c>
      <c r="E4" s="198">
        <v>34.121690000000001</v>
      </c>
      <c r="F4" s="197">
        <v>359.96532999999999</v>
      </c>
      <c r="G4" s="153">
        <v>26918.249</v>
      </c>
      <c r="H4" s="154">
        <v>2.2037100000000001</v>
      </c>
      <c r="I4" s="154">
        <v>1.95583</v>
      </c>
      <c r="J4" s="154">
        <v>6.5595699999999999</v>
      </c>
      <c r="K4" s="154">
        <v>166.386</v>
      </c>
      <c r="L4" s="154">
        <v>1936.27</v>
      </c>
      <c r="M4" s="154">
        <v>40.3399</v>
      </c>
      <c r="N4" s="154">
        <v>0.78756400000000004</v>
      </c>
      <c r="O4" s="154">
        <v>5.9457300000000002</v>
      </c>
      <c r="P4" s="154">
        <v>13.7606</v>
      </c>
      <c r="Q4" s="205">
        <v>45288</v>
      </c>
      <c r="R4">
        <v>1.1113999999999999</v>
      </c>
      <c r="S4">
        <v>156.57</v>
      </c>
      <c r="T4">
        <v>1.9558</v>
      </c>
      <c r="U4">
        <v>24.713999999999999</v>
      </c>
      <c r="V4">
        <v>7.4545000000000003</v>
      </c>
      <c r="W4">
        <v>0.87060000000000004</v>
      </c>
      <c r="X4">
        <v>383.1</v>
      </c>
      <c r="Y4">
        <v>4.3354999999999997</v>
      </c>
      <c r="Z4">
        <v>4.9752999999999998</v>
      </c>
      <c r="AA4">
        <v>11.0382</v>
      </c>
      <c r="AB4">
        <v>0.93020000000000003</v>
      </c>
      <c r="AC4">
        <v>150.30000000000001</v>
      </c>
      <c r="AD4">
        <v>11.262499999999999</v>
      </c>
      <c r="AE4">
        <v>7.5365000000000002</v>
      </c>
      <c r="AF4">
        <v>99.745069999999998</v>
      </c>
      <c r="AG4">
        <v>32.750100000000003</v>
      </c>
      <c r="AH4">
        <v>1.6246</v>
      </c>
      <c r="AI4">
        <v>5.3738999999999999</v>
      </c>
      <c r="AJ4">
        <v>1.4698</v>
      </c>
      <c r="AK4">
        <v>7.8940999999999999</v>
      </c>
      <c r="AL4">
        <v>8.6875999999999998</v>
      </c>
      <c r="AM4">
        <v>17136.79</v>
      </c>
      <c r="AN4">
        <v>4.0221</v>
      </c>
      <c r="AO4">
        <v>92.448999999999998</v>
      </c>
      <c r="AP4">
        <v>1429.08</v>
      </c>
      <c r="AQ4">
        <v>18.776700000000002</v>
      </c>
      <c r="AR4">
        <v>5.1212999999999997</v>
      </c>
      <c r="AS4">
        <v>1.7536</v>
      </c>
      <c r="AT4">
        <v>61.598999999999997</v>
      </c>
      <c r="AU4">
        <v>1.4642999999999999</v>
      </c>
      <c r="AV4">
        <v>37.999000000000002</v>
      </c>
      <c r="AW4">
        <v>20.600300000000001</v>
      </c>
    </row>
    <row r="5" spans="1:49" x14ac:dyDescent="0.3">
      <c r="E5" s="199"/>
      <c r="H5" s="155"/>
      <c r="I5" s="155"/>
      <c r="J5" s="155"/>
      <c r="K5" s="155"/>
      <c r="L5" s="155"/>
      <c r="M5" s="155"/>
      <c r="N5" s="155"/>
      <c r="O5" s="155"/>
      <c r="P5" s="155"/>
    </row>
    <row r="6" spans="1:49" x14ac:dyDescent="0.3">
      <c r="A6" s="151" t="s">
        <v>142</v>
      </c>
      <c r="E6" s="199"/>
      <c r="H6" s="155"/>
      <c r="I6" s="155"/>
      <c r="J6" s="155"/>
      <c r="K6" s="155"/>
      <c r="L6" s="155"/>
      <c r="M6" s="155"/>
      <c r="N6" s="155"/>
      <c r="O6" s="155"/>
      <c r="P6" s="155"/>
    </row>
    <row r="7" spans="1:49" x14ac:dyDescent="0.3">
      <c r="A7" s="153" t="s">
        <v>185</v>
      </c>
      <c r="B7" s="153" t="s">
        <v>186</v>
      </c>
      <c r="C7" s="153" t="s">
        <v>187</v>
      </c>
      <c r="D7" s="153" t="s">
        <v>188</v>
      </c>
      <c r="E7" s="198" t="s">
        <v>189</v>
      </c>
      <c r="F7" s="153" t="s">
        <v>190</v>
      </c>
      <c r="G7" s="153" t="s">
        <v>191</v>
      </c>
      <c r="H7" s="154" t="s">
        <v>203</v>
      </c>
      <c r="I7" s="154" t="s">
        <v>204</v>
      </c>
      <c r="J7" s="154" t="s">
        <v>205</v>
      </c>
      <c r="K7" s="154" t="s">
        <v>206</v>
      </c>
      <c r="L7" s="154" t="s">
        <v>207</v>
      </c>
      <c r="M7" s="154" t="s">
        <v>208</v>
      </c>
      <c r="N7" s="154" t="s">
        <v>209</v>
      </c>
      <c r="O7" s="154" t="s">
        <v>210</v>
      </c>
      <c r="P7" s="154" t="s">
        <v>211</v>
      </c>
      <c r="Q7" s="151" t="s">
        <v>152</v>
      </c>
      <c r="R7" s="151" t="s">
        <v>153</v>
      </c>
      <c r="S7" s="151" t="s">
        <v>154</v>
      </c>
      <c r="T7" s="151" t="s">
        <v>155</v>
      </c>
      <c r="U7" s="151" t="s">
        <v>156</v>
      </c>
      <c r="V7" s="151" t="s">
        <v>157</v>
      </c>
      <c r="W7" s="151" t="s">
        <v>158</v>
      </c>
      <c r="X7" s="151" t="s">
        <v>159</v>
      </c>
      <c r="Y7" s="151" t="s">
        <v>160</v>
      </c>
      <c r="Z7" s="151" t="s">
        <v>161</v>
      </c>
      <c r="AA7" s="151" t="s">
        <v>162</v>
      </c>
      <c r="AB7" s="151" t="s">
        <v>163</v>
      </c>
      <c r="AC7" s="151" t="s">
        <v>164</v>
      </c>
      <c r="AD7" s="151" t="s">
        <v>165</v>
      </c>
      <c r="AE7" s="151" t="s">
        <v>166</v>
      </c>
      <c r="AF7" s="151" t="s">
        <v>167</v>
      </c>
      <c r="AG7" s="151" t="s">
        <v>168</v>
      </c>
      <c r="AH7" s="151" t="s">
        <v>169</v>
      </c>
      <c r="AI7" s="151" t="s">
        <v>170</v>
      </c>
      <c r="AJ7" s="151" t="s">
        <v>171</v>
      </c>
      <c r="AK7" s="151" t="s">
        <v>172</v>
      </c>
      <c r="AL7" s="151" t="s">
        <v>173</v>
      </c>
      <c r="AM7" s="151" t="s">
        <v>174</v>
      </c>
      <c r="AN7" s="151" t="s">
        <v>175</v>
      </c>
      <c r="AO7" s="151" t="s">
        <v>176</v>
      </c>
      <c r="AP7" s="151" t="s">
        <v>177</v>
      </c>
      <c r="AQ7" s="151" t="s">
        <v>178</v>
      </c>
      <c r="AR7" s="151" t="s">
        <v>179</v>
      </c>
      <c r="AS7" s="151" t="s">
        <v>180</v>
      </c>
      <c r="AT7" s="151" t="s">
        <v>181</v>
      </c>
      <c r="AU7" s="151" t="s">
        <v>182</v>
      </c>
      <c r="AV7" s="151" t="s">
        <v>183</v>
      </c>
      <c r="AW7" s="151" t="s">
        <v>184</v>
      </c>
    </row>
    <row r="8" spans="1:49" ht="12.75" x14ac:dyDescent="0.35">
      <c r="A8" s="153">
        <v>1</v>
      </c>
      <c r="B8" s="153"/>
      <c r="C8" s="153"/>
      <c r="D8" s="153"/>
      <c r="E8" s="198"/>
      <c r="F8" s="197"/>
      <c r="G8" s="153"/>
      <c r="H8" s="154">
        <v>2.2037100000000001</v>
      </c>
      <c r="I8" s="154">
        <v>1.95583</v>
      </c>
      <c r="J8" s="154">
        <v>6.5595699999999999</v>
      </c>
      <c r="K8" s="154">
        <v>166.386</v>
      </c>
      <c r="L8" s="154">
        <v>1936.27</v>
      </c>
      <c r="M8" s="154">
        <v>40.3399</v>
      </c>
      <c r="N8" s="154">
        <v>0.78756400000000004</v>
      </c>
      <c r="O8" s="154">
        <v>5.9457300000000002</v>
      </c>
      <c r="P8" s="154">
        <v>13.7606</v>
      </c>
      <c r="Q8" s="205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x14ac:dyDescent="0.3">
      <c r="E9" s="199"/>
      <c r="H9" s="155"/>
      <c r="I9" s="155"/>
      <c r="J9" s="155"/>
      <c r="K9" s="155"/>
      <c r="L9" s="155"/>
      <c r="M9" s="155"/>
      <c r="N9" s="155"/>
      <c r="O9" s="155"/>
      <c r="P9" s="155"/>
    </row>
    <row r="10" spans="1:49" x14ac:dyDescent="0.3">
      <c r="A10" s="151" t="s">
        <v>143</v>
      </c>
      <c r="E10" s="199"/>
      <c r="H10" s="155"/>
      <c r="I10" s="155"/>
      <c r="J10" s="155"/>
      <c r="K10" s="155"/>
      <c r="L10" s="155"/>
      <c r="M10" s="155"/>
      <c r="N10" s="155"/>
      <c r="O10" s="155"/>
      <c r="P10" s="155"/>
    </row>
    <row r="11" spans="1:49" x14ac:dyDescent="0.3">
      <c r="A11" s="153" t="s">
        <v>185</v>
      </c>
      <c r="B11" s="153" t="s">
        <v>186</v>
      </c>
      <c r="C11" s="153" t="s">
        <v>187</v>
      </c>
      <c r="D11" s="153" t="s">
        <v>188</v>
      </c>
      <c r="E11" s="198" t="s">
        <v>189</v>
      </c>
      <c r="F11" s="153" t="s">
        <v>190</v>
      </c>
      <c r="G11" s="153" t="s">
        <v>191</v>
      </c>
      <c r="H11" s="154" t="s">
        <v>203</v>
      </c>
      <c r="I11" s="154" t="s">
        <v>204</v>
      </c>
      <c r="J11" s="154" t="s">
        <v>205</v>
      </c>
      <c r="K11" s="154" t="s">
        <v>206</v>
      </c>
      <c r="L11" s="154" t="s">
        <v>207</v>
      </c>
      <c r="M11" s="154" t="s">
        <v>208</v>
      </c>
      <c r="N11" s="154" t="s">
        <v>209</v>
      </c>
      <c r="O11" s="154" t="s">
        <v>210</v>
      </c>
      <c r="P11" s="154" t="s">
        <v>211</v>
      </c>
      <c r="Q11" s="151" t="s">
        <v>152</v>
      </c>
      <c r="R11" s="151" t="s">
        <v>153</v>
      </c>
      <c r="S11" s="151" t="s">
        <v>154</v>
      </c>
      <c r="T11" s="151" t="s">
        <v>155</v>
      </c>
      <c r="U11" s="151" t="s">
        <v>156</v>
      </c>
      <c r="V11" s="151" t="s">
        <v>157</v>
      </c>
      <c r="W11" s="151" t="s">
        <v>158</v>
      </c>
      <c r="X11" s="151" t="s">
        <v>159</v>
      </c>
      <c r="Y11" s="151" t="s">
        <v>160</v>
      </c>
      <c r="Z11" s="151" t="s">
        <v>161</v>
      </c>
      <c r="AA11" s="151" t="s">
        <v>162</v>
      </c>
      <c r="AB11" s="151" t="s">
        <v>163</v>
      </c>
      <c r="AC11" s="151" t="s">
        <v>164</v>
      </c>
      <c r="AD11" s="151" t="s">
        <v>165</v>
      </c>
      <c r="AE11" s="151" t="s">
        <v>166</v>
      </c>
      <c r="AF11" s="151" t="s">
        <v>167</v>
      </c>
      <c r="AG11" s="151" t="s">
        <v>168</v>
      </c>
      <c r="AH11" s="151" t="s">
        <v>169</v>
      </c>
      <c r="AI11" s="151" t="s">
        <v>170</v>
      </c>
      <c r="AJ11" s="151" t="s">
        <v>171</v>
      </c>
      <c r="AK11" s="151" t="s">
        <v>172</v>
      </c>
      <c r="AL11" s="151" t="s">
        <v>173</v>
      </c>
      <c r="AM11" s="151" t="s">
        <v>174</v>
      </c>
      <c r="AN11" s="151" t="s">
        <v>175</v>
      </c>
      <c r="AO11" s="151" t="s">
        <v>176</v>
      </c>
      <c r="AP11" s="151" t="s">
        <v>177</v>
      </c>
      <c r="AQ11" s="151" t="s">
        <v>178</v>
      </c>
      <c r="AR11" s="151" t="s">
        <v>179</v>
      </c>
      <c r="AS11" s="151" t="s">
        <v>180</v>
      </c>
      <c r="AT11" s="151" t="s">
        <v>181</v>
      </c>
      <c r="AU11" s="151" t="s">
        <v>182</v>
      </c>
      <c r="AV11" s="151" t="s">
        <v>183</v>
      </c>
      <c r="AW11" s="151" t="s">
        <v>184</v>
      </c>
    </row>
    <row r="12" spans="1:49" ht="12.75" x14ac:dyDescent="0.35">
      <c r="A12" s="153">
        <v>1</v>
      </c>
      <c r="B12" s="153"/>
      <c r="C12" s="153"/>
      <c r="D12" s="153"/>
      <c r="E12" s="198"/>
      <c r="F12" s="197"/>
      <c r="G12" s="210"/>
      <c r="H12" s="154">
        <v>2.2037100000000001</v>
      </c>
      <c r="I12" s="154">
        <v>1.95583</v>
      </c>
      <c r="J12" s="154">
        <v>6.5595699999999999</v>
      </c>
      <c r="K12" s="154">
        <v>166.386</v>
      </c>
      <c r="L12" s="154">
        <v>1936.27</v>
      </c>
      <c r="M12" s="154">
        <v>40.3399</v>
      </c>
      <c r="N12" s="154">
        <v>0.78756400000000004</v>
      </c>
      <c r="O12" s="154">
        <v>5.9457300000000002</v>
      </c>
      <c r="P12" s="154">
        <v>13.7606</v>
      </c>
      <c r="Q12" s="205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3">
      <c r="E13" s="199"/>
      <c r="H13" s="155"/>
      <c r="I13" s="155"/>
      <c r="J13" s="155"/>
      <c r="K13" s="155"/>
      <c r="L13" s="155"/>
      <c r="M13" s="155"/>
      <c r="N13" s="155"/>
      <c r="O13" s="155"/>
      <c r="P13" s="155"/>
    </row>
    <row r="14" spans="1:49" ht="13.5" customHeight="1" x14ac:dyDescent="0.3">
      <c r="A14" s="151" t="s">
        <v>144</v>
      </c>
      <c r="E14" s="199"/>
      <c r="H14" s="155"/>
      <c r="I14" s="155"/>
      <c r="J14" s="155"/>
      <c r="K14" s="155"/>
      <c r="L14" s="155"/>
      <c r="M14" s="155"/>
      <c r="N14" s="155"/>
      <c r="O14" s="155"/>
      <c r="P14" s="155"/>
    </row>
    <row r="15" spans="1:49" x14ac:dyDescent="0.3">
      <c r="A15" s="153" t="s">
        <v>185</v>
      </c>
      <c r="B15" s="153" t="s">
        <v>186</v>
      </c>
      <c r="C15" s="153" t="s">
        <v>187</v>
      </c>
      <c r="D15" s="153" t="s">
        <v>188</v>
      </c>
      <c r="E15" s="198" t="s">
        <v>189</v>
      </c>
      <c r="F15" s="153" t="s">
        <v>190</v>
      </c>
      <c r="G15" s="153" t="s">
        <v>191</v>
      </c>
      <c r="H15" s="154" t="s">
        <v>203</v>
      </c>
      <c r="I15" s="154" t="s">
        <v>204</v>
      </c>
      <c r="J15" s="154" t="s">
        <v>205</v>
      </c>
      <c r="K15" s="154" t="s">
        <v>206</v>
      </c>
      <c r="L15" s="154" t="s">
        <v>207</v>
      </c>
      <c r="M15" s="154" t="s">
        <v>208</v>
      </c>
      <c r="N15" s="154" t="s">
        <v>209</v>
      </c>
      <c r="O15" s="154" t="s">
        <v>210</v>
      </c>
      <c r="P15" s="154" t="s">
        <v>211</v>
      </c>
      <c r="Q15" s="151" t="s">
        <v>152</v>
      </c>
      <c r="R15" s="151" t="s">
        <v>153</v>
      </c>
      <c r="S15" s="151" t="s">
        <v>154</v>
      </c>
      <c r="T15" s="151" t="s">
        <v>155</v>
      </c>
      <c r="U15" s="151" t="s">
        <v>156</v>
      </c>
      <c r="V15" s="151" t="s">
        <v>157</v>
      </c>
      <c r="W15" s="151" t="s">
        <v>158</v>
      </c>
      <c r="X15" s="151" t="s">
        <v>159</v>
      </c>
      <c r="Y15" s="151" t="s">
        <v>160</v>
      </c>
      <c r="Z15" s="151" t="s">
        <v>161</v>
      </c>
      <c r="AA15" s="151" t="s">
        <v>162</v>
      </c>
      <c r="AB15" s="151" t="s">
        <v>163</v>
      </c>
      <c r="AC15" s="151" t="s">
        <v>164</v>
      </c>
      <c r="AD15" s="151" t="s">
        <v>165</v>
      </c>
      <c r="AE15" s="151" t="s">
        <v>166</v>
      </c>
      <c r="AF15" s="151" t="s">
        <v>167</v>
      </c>
      <c r="AG15" s="151" t="s">
        <v>168</v>
      </c>
      <c r="AH15" s="151" t="s">
        <v>169</v>
      </c>
      <c r="AI15" s="151" t="s">
        <v>170</v>
      </c>
      <c r="AJ15" s="151" t="s">
        <v>171</v>
      </c>
      <c r="AK15" s="151" t="s">
        <v>172</v>
      </c>
      <c r="AL15" s="151" t="s">
        <v>173</v>
      </c>
      <c r="AM15" s="151" t="s">
        <v>174</v>
      </c>
      <c r="AN15" s="151" t="s">
        <v>175</v>
      </c>
      <c r="AO15" s="151" t="s">
        <v>176</v>
      </c>
      <c r="AP15" s="151" t="s">
        <v>177</v>
      </c>
      <c r="AQ15" s="151" t="s">
        <v>178</v>
      </c>
      <c r="AR15" s="151" t="s">
        <v>179</v>
      </c>
      <c r="AS15" s="151" t="s">
        <v>180</v>
      </c>
      <c r="AT15" s="151" t="s">
        <v>181</v>
      </c>
      <c r="AU15" s="151" t="s">
        <v>182</v>
      </c>
      <c r="AV15" s="151" t="s">
        <v>183</v>
      </c>
      <c r="AW15" s="151" t="s">
        <v>184</v>
      </c>
    </row>
    <row r="16" spans="1:49" ht="12.75" x14ac:dyDescent="0.35">
      <c r="A16" s="153">
        <v>1</v>
      </c>
      <c r="B16" s="153"/>
      <c r="C16" s="222"/>
      <c r="D16" s="198"/>
      <c r="E16" s="198"/>
      <c r="F16" s="197"/>
      <c r="G16" s="153"/>
      <c r="H16" s="154">
        <v>2.2037100000000001</v>
      </c>
      <c r="I16" s="154">
        <v>1.95583</v>
      </c>
      <c r="J16" s="154">
        <v>6.5595699999999999</v>
      </c>
      <c r="K16" s="154">
        <v>166.386</v>
      </c>
      <c r="L16" s="154">
        <v>1936.27</v>
      </c>
      <c r="M16" s="154">
        <v>40.3399</v>
      </c>
      <c r="N16" s="154">
        <v>0.78756400000000004</v>
      </c>
      <c r="O16" s="154">
        <v>5.9457300000000002</v>
      </c>
      <c r="P16" s="154">
        <v>13.7606</v>
      </c>
      <c r="Q16" s="205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58" x14ac:dyDescent="0.3">
      <c r="H17" s="155"/>
      <c r="I17" s="155"/>
      <c r="J17" s="155"/>
      <c r="K17" s="155"/>
      <c r="L17" s="155"/>
      <c r="M17" s="155"/>
      <c r="N17" s="155"/>
      <c r="O17" s="155"/>
      <c r="P17" s="155"/>
    </row>
    <row r="18" spans="1:58" x14ac:dyDescent="0.3">
      <c r="A18" s="151" t="s">
        <v>91</v>
      </c>
      <c r="H18" s="155"/>
      <c r="I18" s="155"/>
      <c r="J18" s="155"/>
      <c r="K18" s="155"/>
      <c r="L18" s="155"/>
      <c r="M18" s="155"/>
      <c r="N18" s="155"/>
      <c r="O18" s="155"/>
      <c r="P18" s="155"/>
    </row>
    <row r="19" spans="1:58" x14ac:dyDescent="0.3">
      <c r="A19" s="153" t="s">
        <v>185</v>
      </c>
      <c r="B19" s="153" t="s">
        <v>186</v>
      </c>
      <c r="C19" s="153" t="s">
        <v>187</v>
      </c>
      <c r="D19" s="153" t="s">
        <v>188</v>
      </c>
      <c r="E19" s="153" t="s">
        <v>189</v>
      </c>
      <c r="F19" s="153" t="s">
        <v>190</v>
      </c>
      <c r="G19" s="153" t="s">
        <v>191</v>
      </c>
      <c r="H19" s="154" t="s">
        <v>203</v>
      </c>
      <c r="I19" s="154" t="s">
        <v>204</v>
      </c>
      <c r="J19" s="154" t="s">
        <v>205</v>
      </c>
      <c r="K19" s="154" t="s">
        <v>206</v>
      </c>
      <c r="L19" s="154" t="s">
        <v>207</v>
      </c>
      <c r="M19" s="154" t="s">
        <v>208</v>
      </c>
      <c r="N19" s="154" t="s">
        <v>209</v>
      </c>
      <c r="O19" s="154" t="s">
        <v>210</v>
      </c>
      <c r="P19" s="154" t="s">
        <v>211</v>
      </c>
      <c r="Q19" s="151" t="s">
        <v>152</v>
      </c>
      <c r="R19" s="151" t="s">
        <v>153</v>
      </c>
      <c r="S19" s="151" t="s">
        <v>154</v>
      </c>
      <c r="T19" s="151" t="s">
        <v>155</v>
      </c>
      <c r="U19" s="151" t="s">
        <v>156</v>
      </c>
      <c r="V19" s="151" t="s">
        <v>157</v>
      </c>
      <c r="W19" s="151" t="s">
        <v>158</v>
      </c>
      <c r="X19" s="151" t="s">
        <v>159</v>
      </c>
      <c r="Y19" s="151" t="s">
        <v>160</v>
      </c>
      <c r="Z19" s="151" t="s">
        <v>161</v>
      </c>
      <c r="AA19" s="151" t="s">
        <v>162</v>
      </c>
      <c r="AB19" s="151" t="s">
        <v>163</v>
      </c>
      <c r="AC19" s="151" t="s">
        <v>164</v>
      </c>
      <c r="AD19" s="151" t="s">
        <v>165</v>
      </c>
      <c r="AE19" s="151" t="s">
        <v>166</v>
      </c>
      <c r="AF19" s="151" t="s">
        <v>167</v>
      </c>
      <c r="AG19" s="151" t="s">
        <v>168</v>
      </c>
      <c r="AH19" s="151" t="s">
        <v>169</v>
      </c>
      <c r="AI19" s="151" t="s">
        <v>170</v>
      </c>
      <c r="AJ19" s="151" t="s">
        <v>171</v>
      </c>
      <c r="AK19" s="151" t="s">
        <v>172</v>
      </c>
      <c r="AL19" s="151" t="s">
        <v>173</v>
      </c>
      <c r="AM19" s="151" t="s">
        <v>174</v>
      </c>
      <c r="AN19" s="151" t="s">
        <v>175</v>
      </c>
      <c r="AO19" s="151" t="s">
        <v>176</v>
      </c>
      <c r="AP19" s="151" t="s">
        <v>177</v>
      </c>
      <c r="AQ19" s="151" t="s">
        <v>178</v>
      </c>
      <c r="AR19" s="151" t="s">
        <v>179</v>
      </c>
      <c r="AS19" s="151" t="s">
        <v>180</v>
      </c>
      <c r="AT19" s="151" t="s">
        <v>181</v>
      </c>
      <c r="AU19" s="151" t="s">
        <v>182</v>
      </c>
      <c r="AV19" s="151" t="s">
        <v>183</v>
      </c>
      <c r="AW19" s="151" t="s">
        <v>184</v>
      </c>
    </row>
    <row r="20" spans="1:58" ht="12.75" x14ac:dyDescent="0.35">
      <c r="A20" s="153">
        <v>1</v>
      </c>
      <c r="B20" s="153"/>
      <c r="C20" s="153"/>
      <c r="D20" s="153"/>
      <c r="E20" s="153"/>
      <c r="F20" s="197"/>
      <c r="G20" s="223"/>
      <c r="H20" s="154">
        <v>2.2037100000000001</v>
      </c>
      <c r="I20" s="154">
        <v>1.95583</v>
      </c>
      <c r="J20" s="154">
        <v>6.5595699999999999</v>
      </c>
      <c r="K20" s="154">
        <v>166.386</v>
      </c>
      <c r="L20" s="154">
        <v>1936.27</v>
      </c>
      <c r="M20" s="154">
        <v>40.3399</v>
      </c>
      <c r="N20" s="154">
        <v>0.78756400000000004</v>
      </c>
      <c r="O20" s="154">
        <v>5.9457300000000002</v>
      </c>
      <c r="P20" s="154">
        <v>13.7606</v>
      </c>
      <c r="Q20" s="205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x14ac:dyDescent="0.3"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58" x14ac:dyDescent="0.3">
      <c r="A22" s="151" t="s">
        <v>145</v>
      </c>
      <c r="H22" s="155"/>
      <c r="I22" s="155"/>
      <c r="J22" s="155"/>
      <c r="K22" s="155"/>
      <c r="L22" s="155"/>
      <c r="M22" s="155"/>
      <c r="N22" s="155"/>
      <c r="O22" s="155"/>
      <c r="P22" s="155"/>
    </row>
    <row r="23" spans="1:58" x14ac:dyDescent="0.3">
      <c r="A23" s="153" t="s">
        <v>185</v>
      </c>
      <c r="B23" s="153" t="s">
        <v>186</v>
      </c>
      <c r="C23" s="153" t="s">
        <v>187</v>
      </c>
      <c r="D23" s="153" t="s">
        <v>188</v>
      </c>
      <c r="E23" s="153" t="s">
        <v>189</v>
      </c>
      <c r="F23" s="153" t="s">
        <v>190</v>
      </c>
      <c r="G23" s="153" t="s">
        <v>191</v>
      </c>
      <c r="H23" s="154" t="s">
        <v>203</v>
      </c>
      <c r="I23" s="154" t="s">
        <v>204</v>
      </c>
      <c r="J23" s="154" t="s">
        <v>205</v>
      </c>
      <c r="K23" s="154" t="s">
        <v>206</v>
      </c>
      <c r="L23" s="154" t="s">
        <v>207</v>
      </c>
      <c r="M23" s="154" t="s">
        <v>208</v>
      </c>
      <c r="N23" s="154" t="s">
        <v>209</v>
      </c>
      <c r="O23" s="154" t="s">
        <v>210</v>
      </c>
      <c r="P23" s="154" t="s">
        <v>211</v>
      </c>
      <c r="Q23" s="151" t="s">
        <v>152</v>
      </c>
      <c r="R23" s="151" t="s">
        <v>153</v>
      </c>
      <c r="S23" s="151" t="s">
        <v>154</v>
      </c>
      <c r="T23" s="151" t="s">
        <v>155</v>
      </c>
      <c r="U23" s="151" t="s">
        <v>156</v>
      </c>
      <c r="V23" s="151" t="s">
        <v>157</v>
      </c>
      <c r="W23" s="151" t="s">
        <v>158</v>
      </c>
      <c r="X23" s="151" t="s">
        <v>159</v>
      </c>
      <c r="Y23" s="151" t="s">
        <v>160</v>
      </c>
      <c r="Z23" s="151" t="s">
        <v>161</v>
      </c>
      <c r="AA23" s="151" t="s">
        <v>162</v>
      </c>
      <c r="AB23" s="151" t="s">
        <v>163</v>
      </c>
      <c r="AC23" s="151" t="s">
        <v>164</v>
      </c>
      <c r="AD23" s="151" t="s">
        <v>165</v>
      </c>
      <c r="AE23" s="151" t="s">
        <v>166</v>
      </c>
      <c r="AF23" s="151" t="s">
        <v>167</v>
      </c>
      <c r="AG23" s="151" t="s">
        <v>168</v>
      </c>
      <c r="AH23" s="151" t="s">
        <v>169</v>
      </c>
      <c r="AI23" s="151" t="s">
        <v>170</v>
      </c>
      <c r="AJ23" s="151" t="s">
        <v>171</v>
      </c>
      <c r="AK23" s="151" t="s">
        <v>172</v>
      </c>
      <c r="AL23" s="151" t="s">
        <v>173</v>
      </c>
      <c r="AM23" s="151" t="s">
        <v>174</v>
      </c>
      <c r="AN23" s="151" t="s">
        <v>175</v>
      </c>
      <c r="AO23" s="151" t="s">
        <v>176</v>
      </c>
      <c r="AP23" s="151" t="s">
        <v>177</v>
      </c>
      <c r="AQ23" s="151" t="s">
        <v>178</v>
      </c>
      <c r="AR23" s="151" t="s">
        <v>179</v>
      </c>
      <c r="AS23" s="151" t="s">
        <v>180</v>
      </c>
      <c r="AT23" s="151" t="s">
        <v>181</v>
      </c>
      <c r="AU23" s="151" t="s">
        <v>182</v>
      </c>
      <c r="AV23" s="151" t="s">
        <v>183</v>
      </c>
      <c r="AW23" s="151" t="s">
        <v>184</v>
      </c>
    </row>
    <row r="24" spans="1:58" ht="12.75" x14ac:dyDescent="0.35">
      <c r="A24" s="153">
        <v>1</v>
      </c>
      <c r="B24" s="153"/>
      <c r="C24" s="198"/>
      <c r="D24" s="153"/>
      <c r="E24" s="153"/>
      <c r="F24" s="197"/>
      <c r="G24" s="153"/>
      <c r="H24" s="154">
        <v>2.2037100000000001</v>
      </c>
      <c r="I24" s="154">
        <v>1.95583</v>
      </c>
      <c r="J24" s="154">
        <v>6.5595699999999999</v>
      </c>
      <c r="K24" s="154">
        <v>166.386</v>
      </c>
      <c r="L24" s="154">
        <v>1936.27</v>
      </c>
      <c r="M24" s="154">
        <v>40.3399</v>
      </c>
      <c r="N24" s="154">
        <v>0.78756400000000004</v>
      </c>
      <c r="O24" s="154">
        <v>5.9457300000000002</v>
      </c>
      <c r="P24" s="154">
        <v>13.7606</v>
      </c>
      <c r="Q24" s="20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58" x14ac:dyDescent="0.3"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58" x14ac:dyDescent="0.3">
      <c r="A26" s="151" t="s">
        <v>146</v>
      </c>
      <c r="H26" s="155"/>
      <c r="I26" s="155"/>
      <c r="J26" s="155"/>
      <c r="K26" s="155"/>
      <c r="L26" s="155"/>
      <c r="M26" s="155"/>
      <c r="N26" s="155"/>
      <c r="O26" s="155"/>
      <c r="P26" s="155"/>
    </row>
    <row r="27" spans="1:58" x14ac:dyDescent="0.3">
      <c r="A27" s="153" t="s">
        <v>185</v>
      </c>
      <c r="B27" s="153" t="s">
        <v>186</v>
      </c>
      <c r="C27" s="153" t="s">
        <v>187</v>
      </c>
      <c r="D27" s="153" t="s">
        <v>188</v>
      </c>
      <c r="E27" s="153" t="s">
        <v>189</v>
      </c>
      <c r="F27" s="153" t="s">
        <v>190</v>
      </c>
      <c r="G27" s="153" t="s">
        <v>191</v>
      </c>
      <c r="H27" s="154" t="s">
        <v>203</v>
      </c>
      <c r="I27" s="154" t="s">
        <v>204</v>
      </c>
      <c r="J27" s="154" t="s">
        <v>205</v>
      </c>
      <c r="K27" s="154" t="s">
        <v>206</v>
      </c>
      <c r="L27" s="154" t="s">
        <v>207</v>
      </c>
      <c r="M27" s="154" t="s">
        <v>208</v>
      </c>
      <c r="N27" s="154" t="s">
        <v>209</v>
      </c>
      <c r="O27" s="154" t="s">
        <v>210</v>
      </c>
      <c r="P27" s="154" t="s">
        <v>211</v>
      </c>
      <c r="Q27" s="151" t="s">
        <v>152</v>
      </c>
      <c r="R27" s="151" t="s">
        <v>153</v>
      </c>
      <c r="S27" s="151" t="s">
        <v>154</v>
      </c>
      <c r="T27" s="151" t="s">
        <v>155</v>
      </c>
      <c r="U27" s="151" t="s">
        <v>156</v>
      </c>
      <c r="V27" s="151" t="s">
        <v>157</v>
      </c>
      <c r="W27" s="151" t="s">
        <v>158</v>
      </c>
      <c r="X27" s="151" t="s">
        <v>159</v>
      </c>
      <c r="Y27" s="151" t="s">
        <v>160</v>
      </c>
      <c r="Z27" s="151" t="s">
        <v>161</v>
      </c>
      <c r="AA27" s="151" t="s">
        <v>162</v>
      </c>
      <c r="AB27" s="151" t="s">
        <v>163</v>
      </c>
      <c r="AC27" s="151" t="s">
        <v>164</v>
      </c>
      <c r="AD27" s="151" t="s">
        <v>165</v>
      </c>
      <c r="AE27" s="151" t="s">
        <v>166</v>
      </c>
      <c r="AF27" s="151" t="s">
        <v>167</v>
      </c>
      <c r="AG27" s="151" t="s">
        <v>168</v>
      </c>
      <c r="AH27" s="151" t="s">
        <v>169</v>
      </c>
      <c r="AI27" s="151" t="s">
        <v>170</v>
      </c>
      <c r="AJ27" s="151" t="s">
        <v>171</v>
      </c>
      <c r="AK27" s="151" t="s">
        <v>172</v>
      </c>
      <c r="AL27" s="151" t="s">
        <v>173</v>
      </c>
      <c r="AM27" s="151" t="s">
        <v>174</v>
      </c>
      <c r="AN27" s="151" t="s">
        <v>175</v>
      </c>
      <c r="AO27" s="151" t="s">
        <v>176</v>
      </c>
      <c r="AP27" s="151" t="s">
        <v>177</v>
      </c>
      <c r="AQ27" s="151" t="s">
        <v>178</v>
      </c>
      <c r="AR27" s="151" t="s">
        <v>179</v>
      </c>
      <c r="AS27" s="151" t="s">
        <v>180</v>
      </c>
      <c r="AT27" s="151" t="s">
        <v>181</v>
      </c>
      <c r="AU27" s="151" t="s">
        <v>182</v>
      </c>
      <c r="AV27" s="151" t="s">
        <v>183</v>
      </c>
      <c r="AW27" s="151" t="s">
        <v>184</v>
      </c>
    </row>
    <row r="28" spans="1:58" ht="12.75" x14ac:dyDescent="0.35">
      <c r="A28" s="153">
        <v>1</v>
      </c>
      <c r="B28" s="153"/>
      <c r="C28" s="153"/>
      <c r="D28" s="153"/>
      <c r="E28" s="153"/>
      <c r="F28" s="153"/>
      <c r="G28" s="153"/>
      <c r="H28" s="154">
        <v>2.2037100000000001</v>
      </c>
      <c r="I28" s="154">
        <v>1.95583</v>
      </c>
      <c r="J28" s="154">
        <v>6.5595699999999999</v>
      </c>
      <c r="K28" s="154">
        <v>166.386</v>
      </c>
      <c r="L28" s="154">
        <v>1936.27</v>
      </c>
      <c r="M28" s="154">
        <v>40.3399</v>
      </c>
      <c r="N28" s="154">
        <v>0.78756400000000004</v>
      </c>
      <c r="O28" s="154">
        <v>5.9457300000000002</v>
      </c>
      <c r="P28" s="154">
        <v>13.7606</v>
      </c>
      <c r="Q28" s="2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 spans="1:58" x14ac:dyDescent="0.3"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58" x14ac:dyDescent="0.3">
      <c r="A30" s="151" t="s">
        <v>147</v>
      </c>
      <c r="H30" s="155"/>
      <c r="I30" s="155"/>
      <c r="J30" s="155"/>
      <c r="K30" s="155"/>
      <c r="L30" s="155"/>
      <c r="M30" s="155"/>
      <c r="N30" s="155"/>
      <c r="O30" s="155"/>
      <c r="P30" s="155"/>
    </row>
    <row r="31" spans="1:58" x14ac:dyDescent="0.3">
      <c r="A31" s="153" t="s">
        <v>185</v>
      </c>
      <c r="B31" s="153" t="s">
        <v>186</v>
      </c>
      <c r="C31" s="153" t="s">
        <v>187</v>
      </c>
      <c r="D31" s="153" t="s">
        <v>188</v>
      </c>
      <c r="E31" s="153" t="s">
        <v>189</v>
      </c>
      <c r="F31" s="153" t="s">
        <v>190</v>
      </c>
      <c r="G31" s="153" t="s">
        <v>191</v>
      </c>
      <c r="H31" s="154" t="s">
        <v>203</v>
      </c>
      <c r="I31" s="154" t="s">
        <v>204</v>
      </c>
      <c r="J31" s="154" t="s">
        <v>205</v>
      </c>
      <c r="K31" s="154" t="s">
        <v>206</v>
      </c>
      <c r="L31" s="154" t="s">
        <v>207</v>
      </c>
      <c r="M31" s="154" t="s">
        <v>208</v>
      </c>
      <c r="N31" s="154" t="s">
        <v>209</v>
      </c>
      <c r="O31" s="154" t="s">
        <v>210</v>
      </c>
      <c r="P31" s="154" t="s">
        <v>211</v>
      </c>
      <c r="Q31" s="151" t="s">
        <v>152</v>
      </c>
      <c r="R31" s="151" t="s">
        <v>153</v>
      </c>
      <c r="S31" s="151" t="s">
        <v>154</v>
      </c>
      <c r="T31" s="151" t="s">
        <v>155</v>
      </c>
      <c r="U31" s="151" t="s">
        <v>156</v>
      </c>
      <c r="V31" s="151" t="s">
        <v>157</v>
      </c>
      <c r="W31" s="151" t="s">
        <v>158</v>
      </c>
      <c r="X31" s="151" t="s">
        <v>159</v>
      </c>
      <c r="Y31" s="151" t="s">
        <v>160</v>
      </c>
      <c r="Z31" s="151" t="s">
        <v>161</v>
      </c>
      <c r="AA31" s="151" t="s">
        <v>162</v>
      </c>
      <c r="AB31" s="151" t="s">
        <v>163</v>
      </c>
      <c r="AC31" s="151" t="s">
        <v>164</v>
      </c>
      <c r="AD31" s="151" t="s">
        <v>165</v>
      </c>
      <c r="AE31" s="151" t="s">
        <v>166</v>
      </c>
      <c r="AF31" s="151" t="s">
        <v>167</v>
      </c>
      <c r="AG31" s="151" t="s">
        <v>168</v>
      </c>
      <c r="AH31" s="151" t="s">
        <v>169</v>
      </c>
      <c r="AI31" s="151" t="s">
        <v>170</v>
      </c>
      <c r="AJ31" s="151" t="s">
        <v>171</v>
      </c>
      <c r="AK31" s="151" t="s">
        <v>172</v>
      </c>
      <c r="AL31" s="151" t="s">
        <v>173</v>
      </c>
      <c r="AM31" s="151" t="s">
        <v>174</v>
      </c>
      <c r="AN31" s="151" t="s">
        <v>175</v>
      </c>
      <c r="AO31" s="151" t="s">
        <v>176</v>
      </c>
      <c r="AP31" s="151" t="s">
        <v>177</v>
      </c>
      <c r="AQ31" s="151" t="s">
        <v>178</v>
      </c>
      <c r="AR31" s="151" t="s">
        <v>179</v>
      </c>
      <c r="AS31" s="151" t="s">
        <v>180</v>
      </c>
      <c r="AT31" s="151" t="s">
        <v>181</v>
      </c>
      <c r="AU31" s="151" t="s">
        <v>182</v>
      </c>
      <c r="AV31" s="151" t="s">
        <v>183</v>
      </c>
      <c r="AW31" s="151" t="s">
        <v>184</v>
      </c>
    </row>
    <row r="32" spans="1:58" ht="12.75" x14ac:dyDescent="0.35">
      <c r="A32" s="153">
        <v>1</v>
      </c>
      <c r="B32" s="153"/>
      <c r="C32" s="153"/>
      <c r="D32" s="153"/>
      <c r="E32" s="153"/>
      <c r="F32" s="153"/>
      <c r="G32" s="153"/>
      <c r="H32" s="154">
        <v>2.2037100000000001</v>
      </c>
      <c r="I32" s="154">
        <v>1.95583</v>
      </c>
      <c r="J32" s="154">
        <v>6.5595699999999999</v>
      </c>
      <c r="K32" s="154">
        <v>166.386</v>
      </c>
      <c r="L32" s="154">
        <v>1936.27</v>
      </c>
      <c r="M32" s="154">
        <v>40.3399</v>
      </c>
      <c r="N32" s="154">
        <v>0.78756400000000004</v>
      </c>
      <c r="O32" s="154">
        <v>5.9457300000000002</v>
      </c>
      <c r="P32" s="154">
        <v>13.7606</v>
      </c>
      <c r="Q32" s="205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 spans="1:49" x14ac:dyDescent="0.3">
      <c r="H33" s="155"/>
      <c r="I33" s="155"/>
      <c r="J33" s="155"/>
      <c r="K33" s="155"/>
      <c r="L33" s="155"/>
      <c r="M33" s="155"/>
      <c r="N33" s="155"/>
      <c r="O33" s="155"/>
      <c r="P33" s="155"/>
    </row>
    <row r="34" spans="1:49" x14ac:dyDescent="0.3">
      <c r="A34" s="151" t="s">
        <v>148</v>
      </c>
      <c r="H34" s="155"/>
      <c r="I34" s="155"/>
      <c r="J34" s="155"/>
      <c r="K34" s="155"/>
      <c r="L34" s="155"/>
      <c r="M34" s="155"/>
      <c r="N34" s="155"/>
      <c r="O34" s="155"/>
      <c r="P34" s="155"/>
    </row>
    <row r="35" spans="1:49" x14ac:dyDescent="0.3">
      <c r="A35" s="153" t="s">
        <v>185</v>
      </c>
      <c r="B35" s="153" t="s">
        <v>186</v>
      </c>
      <c r="C35" s="153" t="s">
        <v>187</v>
      </c>
      <c r="D35" s="153" t="s">
        <v>188</v>
      </c>
      <c r="E35" s="153" t="s">
        <v>189</v>
      </c>
      <c r="F35" s="153" t="s">
        <v>190</v>
      </c>
      <c r="G35" s="153" t="s">
        <v>191</v>
      </c>
      <c r="H35" s="154" t="s">
        <v>203</v>
      </c>
      <c r="I35" s="154" t="s">
        <v>204</v>
      </c>
      <c r="J35" s="154" t="s">
        <v>205</v>
      </c>
      <c r="K35" s="154" t="s">
        <v>206</v>
      </c>
      <c r="L35" s="154" t="s">
        <v>207</v>
      </c>
      <c r="M35" s="154" t="s">
        <v>208</v>
      </c>
      <c r="N35" s="154" t="s">
        <v>209</v>
      </c>
      <c r="O35" s="154" t="s">
        <v>210</v>
      </c>
      <c r="P35" s="154" t="s">
        <v>211</v>
      </c>
      <c r="Q35" s="151" t="s">
        <v>152</v>
      </c>
      <c r="R35" s="151" t="s">
        <v>153</v>
      </c>
      <c r="S35" s="151" t="s">
        <v>154</v>
      </c>
      <c r="T35" s="151" t="s">
        <v>155</v>
      </c>
      <c r="U35" s="151" t="s">
        <v>156</v>
      </c>
      <c r="V35" s="151" t="s">
        <v>157</v>
      </c>
      <c r="W35" s="151" t="s">
        <v>158</v>
      </c>
      <c r="X35" s="151" t="s">
        <v>159</v>
      </c>
      <c r="Y35" s="151" t="s">
        <v>160</v>
      </c>
      <c r="Z35" s="151" t="s">
        <v>161</v>
      </c>
      <c r="AA35" s="151" t="s">
        <v>162</v>
      </c>
      <c r="AB35" s="151" t="s">
        <v>163</v>
      </c>
      <c r="AC35" s="151" t="s">
        <v>164</v>
      </c>
      <c r="AD35" s="151" t="s">
        <v>165</v>
      </c>
      <c r="AE35" s="151" t="s">
        <v>166</v>
      </c>
      <c r="AF35" s="151" t="s">
        <v>167</v>
      </c>
      <c r="AG35" s="151" t="s">
        <v>168</v>
      </c>
      <c r="AH35" s="151" t="s">
        <v>169</v>
      </c>
      <c r="AI35" s="151" t="s">
        <v>170</v>
      </c>
      <c r="AJ35" s="151" t="s">
        <v>171</v>
      </c>
      <c r="AK35" s="151" t="s">
        <v>172</v>
      </c>
      <c r="AL35" s="151" t="s">
        <v>173</v>
      </c>
      <c r="AM35" s="151" t="s">
        <v>174</v>
      </c>
      <c r="AN35" s="151" t="s">
        <v>175</v>
      </c>
      <c r="AO35" s="151" t="s">
        <v>176</v>
      </c>
      <c r="AP35" s="151" t="s">
        <v>177</v>
      </c>
      <c r="AQ35" s="151" t="s">
        <v>178</v>
      </c>
      <c r="AR35" s="151" t="s">
        <v>179</v>
      </c>
      <c r="AS35" s="151" t="s">
        <v>180</v>
      </c>
      <c r="AT35" s="151" t="s">
        <v>181</v>
      </c>
      <c r="AU35" s="151" t="s">
        <v>182</v>
      </c>
      <c r="AV35" s="151" t="s">
        <v>183</v>
      </c>
      <c r="AW35" s="151" t="s">
        <v>184</v>
      </c>
    </row>
    <row r="36" spans="1:49" ht="12.75" x14ac:dyDescent="0.35">
      <c r="A36" s="153">
        <v>1</v>
      </c>
      <c r="B36" s="153"/>
      <c r="C36" s="153"/>
      <c r="D36" s="153"/>
      <c r="E36" s="153"/>
      <c r="F36" s="153"/>
      <c r="G36" s="153"/>
      <c r="H36" s="154">
        <v>2.2037100000000001</v>
      </c>
      <c r="I36" s="154">
        <v>1.95583</v>
      </c>
      <c r="J36" s="154">
        <v>6.5595699999999999</v>
      </c>
      <c r="K36" s="154">
        <v>166.386</v>
      </c>
      <c r="L36" s="154">
        <v>1936.27</v>
      </c>
      <c r="M36" s="154">
        <v>40.3399</v>
      </c>
      <c r="N36" s="154">
        <v>0.78756400000000004</v>
      </c>
      <c r="O36" s="154">
        <v>5.9457300000000002</v>
      </c>
      <c r="P36" s="154">
        <v>13.7606</v>
      </c>
      <c r="Q36" s="20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3">
      <c r="H37" s="155"/>
      <c r="I37" s="155"/>
      <c r="J37" s="155"/>
      <c r="K37" s="155"/>
      <c r="L37" s="155"/>
      <c r="M37" s="155"/>
      <c r="N37" s="155"/>
      <c r="O37" s="155"/>
      <c r="P37" s="155"/>
    </row>
    <row r="38" spans="1:49" x14ac:dyDescent="0.3">
      <c r="A38" s="151" t="s">
        <v>149</v>
      </c>
      <c r="H38" s="155"/>
      <c r="I38" s="155"/>
      <c r="J38" s="155"/>
      <c r="K38" s="155"/>
      <c r="L38" s="155"/>
      <c r="M38" s="155"/>
      <c r="N38" s="155"/>
      <c r="O38" s="155"/>
      <c r="P38" s="155"/>
    </row>
    <row r="39" spans="1:49" x14ac:dyDescent="0.3">
      <c r="A39" s="153" t="s">
        <v>185</v>
      </c>
      <c r="B39" s="153" t="s">
        <v>186</v>
      </c>
      <c r="C39" s="153" t="s">
        <v>187</v>
      </c>
      <c r="D39" s="153" t="s">
        <v>188</v>
      </c>
      <c r="E39" s="153" t="s">
        <v>189</v>
      </c>
      <c r="F39" s="153" t="s">
        <v>190</v>
      </c>
      <c r="G39" s="153" t="s">
        <v>191</v>
      </c>
      <c r="H39" s="154" t="s">
        <v>203</v>
      </c>
      <c r="I39" s="154" t="s">
        <v>204</v>
      </c>
      <c r="J39" s="154" t="s">
        <v>205</v>
      </c>
      <c r="K39" s="154" t="s">
        <v>206</v>
      </c>
      <c r="L39" s="154" t="s">
        <v>207</v>
      </c>
      <c r="M39" s="154" t="s">
        <v>208</v>
      </c>
      <c r="N39" s="154" t="s">
        <v>209</v>
      </c>
      <c r="O39" s="154" t="s">
        <v>210</v>
      </c>
      <c r="P39" s="154" t="s">
        <v>211</v>
      </c>
      <c r="Q39" s="151" t="s">
        <v>152</v>
      </c>
      <c r="R39" s="151" t="s">
        <v>153</v>
      </c>
      <c r="S39" s="151" t="s">
        <v>154</v>
      </c>
      <c r="T39" s="151" t="s">
        <v>155</v>
      </c>
      <c r="U39" s="151" t="s">
        <v>156</v>
      </c>
      <c r="V39" s="151" t="s">
        <v>157</v>
      </c>
      <c r="W39" s="151" t="s">
        <v>158</v>
      </c>
      <c r="X39" s="151" t="s">
        <v>159</v>
      </c>
      <c r="Y39" s="151" t="s">
        <v>160</v>
      </c>
      <c r="Z39" s="151" t="s">
        <v>161</v>
      </c>
      <c r="AA39" s="151" t="s">
        <v>162</v>
      </c>
      <c r="AB39" s="151" t="s">
        <v>163</v>
      </c>
      <c r="AC39" s="151" t="s">
        <v>164</v>
      </c>
      <c r="AD39" s="151" t="s">
        <v>165</v>
      </c>
      <c r="AE39" s="151" t="s">
        <v>166</v>
      </c>
      <c r="AF39" s="151" t="s">
        <v>167</v>
      </c>
      <c r="AG39" s="151" t="s">
        <v>168</v>
      </c>
      <c r="AH39" s="151" t="s">
        <v>169</v>
      </c>
      <c r="AI39" s="151" t="s">
        <v>170</v>
      </c>
      <c r="AJ39" s="151" t="s">
        <v>171</v>
      </c>
      <c r="AK39" s="151" t="s">
        <v>172</v>
      </c>
      <c r="AL39" s="151" t="s">
        <v>173</v>
      </c>
      <c r="AM39" s="151" t="s">
        <v>174</v>
      </c>
      <c r="AN39" s="151" t="s">
        <v>175</v>
      </c>
      <c r="AO39" s="151" t="s">
        <v>176</v>
      </c>
      <c r="AP39" s="151" t="s">
        <v>177</v>
      </c>
      <c r="AQ39" s="151" t="s">
        <v>178</v>
      </c>
      <c r="AR39" s="151" t="s">
        <v>179</v>
      </c>
      <c r="AS39" s="151" t="s">
        <v>180</v>
      </c>
      <c r="AT39" s="151" t="s">
        <v>181</v>
      </c>
      <c r="AU39" s="151" t="s">
        <v>182</v>
      </c>
      <c r="AV39" s="151" t="s">
        <v>183</v>
      </c>
      <c r="AW39" s="151" t="s">
        <v>184</v>
      </c>
    </row>
    <row r="40" spans="1:49" ht="12.75" x14ac:dyDescent="0.35">
      <c r="A40" s="153">
        <v>1</v>
      </c>
      <c r="B40" s="153"/>
      <c r="C40" s="153"/>
      <c r="D40" s="153"/>
      <c r="E40" s="153"/>
      <c r="F40" s="153"/>
      <c r="G40" s="153"/>
      <c r="H40" s="154">
        <v>2.2037100000000001</v>
      </c>
      <c r="I40" s="154">
        <v>1.95583</v>
      </c>
      <c r="J40" s="154">
        <v>6.5595699999999999</v>
      </c>
      <c r="K40" s="154">
        <v>166.386</v>
      </c>
      <c r="L40" s="154">
        <v>1936.27</v>
      </c>
      <c r="M40" s="154">
        <v>40.3399</v>
      </c>
      <c r="N40" s="154">
        <v>0.78756400000000004</v>
      </c>
      <c r="O40" s="154">
        <v>5.9457300000000002</v>
      </c>
      <c r="P40" s="154">
        <v>13.7606</v>
      </c>
      <c r="Q40" s="20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x14ac:dyDescent="0.3">
      <c r="H41" s="155"/>
      <c r="I41" s="155"/>
      <c r="J41" s="155"/>
      <c r="K41" s="155"/>
      <c r="L41" s="155"/>
      <c r="M41" s="155"/>
      <c r="N41" s="155"/>
      <c r="O41" s="155"/>
      <c r="P41" s="155"/>
    </row>
    <row r="42" spans="1:49" x14ac:dyDescent="0.3">
      <c r="A42" s="151" t="s">
        <v>150</v>
      </c>
      <c r="H42" s="155"/>
      <c r="I42" s="155"/>
      <c r="J42" s="155"/>
      <c r="K42" s="155"/>
      <c r="L42" s="155"/>
      <c r="M42" s="155"/>
      <c r="N42" s="155"/>
      <c r="O42" s="155"/>
      <c r="P42" s="155"/>
    </row>
    <row r="43" spans="1:49" x14ac:dyDescent="0.3">
      <c r="A43" s="153" t="s">
        <v>185</v>
      </c>
      <c r="B43" s="153" t="s">
        <v>186</v>
      </c>
      <c r="C43" s="153" t="s">
        <v>187</v>
      </c>
      <c r="D43" s="153" t="s">
        <v>188</v>
      </c>
      <c r="E43" s="153" t="s">
        <v>189</v>
      </c>
      <c r="F43" s="153" t="s">
        <v>190</v>
      </c>
      <c r="G43" s="153" t="s">
        <v>191</v>
      </c>
      <c r="H43" s="154" t="s">
        <v>203</v>
      </c>
      <c r="I43" s="154" t="s">
        <v>204</v>
      </c>
      <c r="J43" s="154" t="s">
        <v>205</v>
      </c>
      <c r="K43" s="154" t="s">
        <v>206</v>
      </c>
      <c r="L43" s="154" t="s">
        <v>207</v>
      </c>
      <c r="M43" s="154" t="s">
        <v>208</v>
      </c>
      <c r="N43" s="154" t="s">
        <v>209</v>
      </c>
      <c r="O43" s="154" t="s">
        <v>210</v>
      </c>
      <c r="P43" s="154" t="s">
        <v>211</v>
      </c>
      <c r="Q43" s="151" t="s">
        <v>152</v>
      </c>
      <c r="R43" s="151" t="s">
        <v>153</v>
      </c>
      <c r="S43" s="151" t="s">
        <v>154</v>
      </c>
      <c r="T43" s="151" t="s">
        <v>155</v>
      </c>
      <c r="U43" s="151" t="s">
        <v>156</v>
      </c>
      <c r="V43" s="151" t="s">
        <v>157</v>
      </c>
      <c r="W43" s="151" t="s">
        <v>158</v>
      </c>
      <c r="X43" s="151" t="s">
        <v>159</v>
      </c>
      <c r="Y43" s="151" t="s">
        <v>160</v>
      </c>
      <c r="Z43" s="151" t="s">
        <v>161</v>
      </c>
      <c r="AA43" s="151" t="s">
        <v>162</v>
      </c>
      <c r="AB43" s="151" t="s">
        <v>163</v>
      </c>
      <c r="AC43" s="151" t="s">
        <v>164</v>
      </c>
      <c r="AD43" s="151" t="s">
        <v>165</v>
      </c>
      <c r="AE43" s="151" t="s">
        <v>166</v>
      </c>
      <c r="AF43" s="151" t="s">
        <v>167</v>
      </c>
      <c r="AG43" s="151" t="s">
        <v>168</v>
      </c>
      <c r="AH43" s="151" t="s">
        <v>169</v>
      </c>
      <c r="AI43" s="151" t="s">
        <v>170</v>
      </c>
      <c r="AJ43" s="151" t="s">
        <v>171</v>
      </c>
      <c r="AK43" s="151" t="s">
        <v>172</v>
      </c>
      <c r="AL43" s="151" t="s">
        <v>173</v>
      </c>
      <c r="AM43" s="151" t="s">
        <v>174</v>
      </c>
      <c r="AN43" s="151" t="s">
        <v>175</v>
      </c>
      <c r="AO43" s="151" t="s">
        <v>176</v>
      </c>
      <c r="AP43" s="151" t="s">
        <v>177</v>
      </c>
      <c r="AQ43" s="151" t="s">
        <v>178</v>
      </c>
      <c r="AR43" s="151" t="s">
        <v>179</v>
      </c>
      <c r="AS43" s="151" t="s">
        <v>180</v>
      </c>
      <c r="AT43" s="151" t="s">
        <v>181</v>
      </c>
      <c r="AU43" s="151" t="s">
        <v>182</v>
      </c>
      <c r="AV43" s="151" t="s">
        <v>183</v>
      </c>
      <c r="AW43" s="151" t="s">
        <v>184</v>
      </c>
    </row>
    <row r="44" spans="1:49" ht="12.75" x14ac:dyDescent="0.35">
      <c r="A44" s="153">
        <v>1</v>
      </c>
      <c r="B44" s="153"/>
      <c r="C44" s="153"/>
      <c r="D44" s="153"/>
      <c r="E44" s="153"/>
      <c r="F44" s="153"/>
      <c r="G44" s="153"/>
      <c r="H44" s="154">
        <v>2.2037100000000001</v>
      </c>
      <c r="I44" s="154">
        <v>1.95583</v>
      </c>
      <c r="J44" s="154">
        <v>6.5595699999999999</v>
      </c>
      <c r="K44" s="154">
        <v>166.386</v>
      </c>
      <c r="L44" s="154">
        <v>1936.27</v>
      </c>
      <c r="M44" s="154">
        <v>40.3399</v>
      </c>
      <c r="N44" s="154">
        <v>0.78756400000000004</v>
      </c>
      <c r="O44" s="154">
        <v>5.9457300000000002</v>
      </c>
      <c r="P44" s="154">
        <v>13.7606</v>
      </c>
      <c r="Q44" s="205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x14ac:dyDescent="0.3">
      <c r="H45" s="155"/>
      <c r="I45" s="155"/>
      <c r="J45" s="155"/>
      <c r="K45" s="155"/>
      <c r="L45" s="155"/>
      <c r="M45" s="155"/>
      <c r="N45" s="155"/>
      <c r="O45" s="155"/>
      <c r="P45" s="155"/>
    </row>
    <row r="46" spans="1:49" x14ac:dyDescent="0.3">
      <c r="A46" s="151" t="s">
        <v>151</v>
      </c>
      <c r="H46" s="155"/>
      <c r="I46" s="155"/>
      <c r="J46" s="155"/>
      <c r="K46" s="155"/>
      <c r="L46" s="155"/>
      <c r="M46" s="155"/>
      <c r="N46" s="155"/>
      <c r="O46" s="155"/>
      <c r="P46" s="155"/>
    </row>
    <row r="47" spans="1:49" x14ac:dyDescent="0.3">
      <c r="A47" s="153" t="s">
        <v>185</v>
      </c>
      <c r="B47" s="153" t="s">
        <v>186</v>
      </c>
      <c r="C47" s="153" t="s">
        <v>187</v>
      </c>
      <c r="D47" s="153" t="s">
        <v>188</v>
      </c>
      <c r="E47" s="153" t="s">
        <v>189</v>
      </c>
      <c r="F47" s="153" t="s">
        <v>190</v>
      </c>
      <c r="G47" s="153" t="s">
        <v>191</v>
      </c>
      <c r="H47" s="154" t="s">
        <v>203</v>
      </c>
      <c r="I47" s="154" t="s">
        <v>204</v>
      </c>
      <c r="J47" s="154" t="s">
        <v>205</v>
      </c>
      <c r="K47" s="154" t="s">
        <v>206</v>
      </c>
      <c r="L47" s="154" t="s">
        <v>207</v>
      </c>
      <c r="M47" s="154" t="s">
        <v>208</v>
      </c>
      <c r="N47" s="154" t="s">
        <v>209</v>
      </c>
      <c r="O47" s="154" t="s">
        <v>210</v>
      </c>
      <c r="P47" s="154" t="s">
        <v>211</v>
      </c>
      <c r="Q47" s="151" t="s">
        <v>152</v>
      </c>
      <c r="R47" s="151" t="s">
        <v>153</v>
      </c>
      <c r="S47" s="151" t="s">
        <v>154</v>
      </c>
      <c r="T47" s="151" t="s">
        <v>155</v>
      </c>
      <c r="U47" s="151" t="s">
        <v>156</v>
      </c>
      <c r="V47" s="151" t="s">
        <v>157</v>
      </c>
      <c r="W47" s="151" t="s">
        <v>158</v>
      </c>
      <c r="X47" s="151" t="s">
        <v>159</v>
      </c>
      <c r="Y47" s="151" t="s">
        <v>160</v>
      </c>
      <c r="Z47" s="151" t="s">
        <v>161</v>
      </c>
      <c r="AA47" s="151" t="s">
        <v>162</v>
      </c>
      <c r="AB47" s="151" t="s">
        <v>163</v>
      </c>
      <c r="AC47" s="151" t="s">
        <v>164</v>
      </c>
      <c r="AD47" s="151" t="s">
        <v>165</v>
      </c>
      <c r="AE47" s="151" t="s">
        <v>166</v>
      </c>
      <c r="AF47" s="151" t="s">
        <v>167</v>
      </c>
      <c r="AG47" s="151" t="s">
        <v>168</v>
      </c>
      <c r="AH47" s="151" t="s">
        <v>169</v>
      </c>
      <c r="AI47" s="151" t="s">
        <v>170</v>
      </c>
      <c r="AJ47" s="151" t="s">
        <v>171</v>
      </c>
      <c r="AK47" s="151" t="s">
        <v>172</v>
      </c>
      <c r="AL47" s="151" t="s">
        <v>173</v>
      </c>
      <c r="AM47" s="151" t="s">
        <v>174</v>
      </c>
      <c r="AN47" s="151" t="s">
        <v>175</v>
      </c>
      <c r="AO47" s="151" t="s">
        <v>176</v>
      </c>
      <c r="AP47" s="151" t="s">
        <v>177</v>
      </c>
      <c r="AQ47" s="151" t="s">
        <v>178</v>
      </c>
      <c r="AR47" s="151" t="s">
        <v>179</v>
      </c>
      <c r="AS47" s="151" t="s">
        <v>180</v>
      </c>
      <c r="AT47" s="151" t="s">
        <v>181</v>
      </c>
      <c r="AU47" s="151" t="s">
        <v>182</v>
      </c>
      <c r="AV47" s="151" t="s">
        <v>183</v>
      </c>
      <c r="AW47" s="151" t="s">
        <v>184</v>
      </c>
    </row>
    <row r="48" spans="1:49" ht="12.75" x14ac:dyDescent="0.35">
      <c r="A48" s="153">
        <v>1</v>
      </c>
      <c r="B48" s="153"/>
      <c r="C48" s="153"/>
      <c r="D48" s="153"/>
      <c r="E48" s="153"/>
      <c r="F48" s="153"/>
      <c r="G48" s="153"/>
      <c r="H48" s="154">
        <v>2.2037100000000001</v>
      </c>
      <c r="I48" s="154">
        <v>1.95583</v>
      </c>
      <c r="J48" s="154">
        <v>6.5595699999999999</v>
      </c>
      <c r="K48" s="154">
        <v>166.386</v>
      </c>
      <c r="L48" s="154">
        <v>1936.27</v>
      </c>
      <c r="M48" s="154">
        <v>40.3399</v>
      </c>
      <c r="N48" s="154">
        <v>0.78756400000000004</v>
      </c>
      <c r="O48" s="154">
        <v>5.9457300000000002</v>
      </c>
      <c r="P48" s="154">
        <v>13.7606</v>
      </c>
      <c r="Q48" s="205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16" x14ac:dyDescent="0.3">
      <c r="H49" s="155"/>
      <c r="I49" s="155"/>
      <c r="J49" s="155"/>
      <c r="K49" s="155"/>
      <c r="L49" s="155"/>
      <c r="M49" s="155"/>
      <c r="N49" s="155"/>
      <c r="O49" s="155"/>
      <c r="P49" s="155"/>
    </row>
    <row r="52" spans="1:16" x14ac:dyDescent="0.3">
      <c r="A52" s="151">
        <v>1</v>
      </c>
      <c r="B52" s="151" t="s">
        <v>192</v>
      </c>
      <c r="C52" s="156">
        <f>+EUR!$P$6</f>
        <v>2024</v>
      </c>
      <c r="D52" s="151" t="str">
        <f>CONCATENATE(A52," ",B52," ",C52)</f>
        <v>1 JANUARY 2024</v>
      </c>
      <c r="E52" s="151">
        <v>1</v>
      </c>
    </row>
    <row r="53" spans="1:16" x14ac:dyDescent="0.3">
      <c r="A53" s="151">
        <v>1</v>
      </c>
      <c r="B53" s="151" t="s">
        <v>193</v>
      </c>
      <c r="C53" s="156">
        <f>+EUR!$P$6</f>
        <v>2024</v>
      </c>
      <c r="D53" s="151" t="str">
        <f t="shared" ref="D53:D63" si="0">CONCATENATE(A53," ",B53," ",C53)</f>
        <v>1 FEBRUARY 2024</v>
      </c>
      <c r="E53" s="151">
        <v>2</v>
      </c>
    </row>
    <row r="54" spans="1:16" x14ac:dyDescent="0.3">
      <c r="A54" s="151">
        <v>1</v>
      </c>
      <c r="B54" s="151" t="s">
        <v>194</v>
      </c>
      <c r="C54" s="156">
        <f>+EUR!$P$6</f>
        <v>2024</v>
      </c>
      <c r="D54" s="151" t="str">
        <f t="shared" si="0"/>
        <v>1 MARCH 2024</v>
      </c>
      <c r="E54" s="151">
        <v>3</v>
      </c>
    </row>
    <row r="55" spans="1:16" x14ac:dyDescent="0.3">
      <c r="A55" s="151">
        <v>1</v>
      </c>
      <c r="B55" s="151" t="s">
        <v>195</v>
      </c>
      <c r="C55" s="156">
        <f>+EUR!$P$6</f>
        <v>2024</v>
      </c>
      <c r="D55" s="151" t="str">
        <f t="shared" si="0"/>
        <v>1 APRIL 2024</v>
      </c>
      <c r="E55" s="151">
        <v>4</v>
      </c>
    </row>
    <row r="56" spans="1:16" x14ac:dyDescent="0.3">
      <c r="A56" s="151">
        <v>1</v>
      </c>
      <c r="B56" s="151" t="s">
        <v>7</v>
      </c>
      <c r="C56" s="156">
        <f>+EUR!$P$6</f>
        <v>2024</v>
      </c>
      <c r="D56" s="151" t="str">
        <f t="shared" si="0"/>
        <v>1 MAY 2024</v>
      </c>
      <c r="E56" s="151">
        <v>5</v>
      </c>
    </row>
    <row r="57" spans="1:16" x14ac:dyDescent="0.3">
      <c r="A57" s="151">
        <v>1</v>
      </c>
      <c r="B57" s="151" t="s">
        <v>196</v>
      </c>
      <c r="C57" s="156">
        <f>+EUR!$P$6</f>
        <v>2024</v>
      </c>
      <c r="D57" s="151" t="str">
        <f t="shared" si="0"/>
        <v>1 JUNE 2024</v>
      </c>
      <c r="E57" s="151">
        <v>6</v>
      </c>
    </row>
    <row r="58" spans="1:16" x14ac:dyDescent="0.3">
      <c r="A58" s="151">
        <v>1</v>
      </c>
      <c r="B58" s="151" t="s">
        <v>197</v>
      </c>
      <c r="C58" s="156">
        <f>+EUR!$P$6</f>
        <v>2024</v>
      </c>
      <c r="D58" s="151" t="str">
        <f t="shared" si="0"/>
        <v>1 JULY 2024</v>
      </c>
      <c r="E58" s="151">
        <v>7</v>
      </c>
    </row>
    <row r="59" spans="1:16" x14ac:dyDescent="0.3">
      <c r="A59" s="151">
        <v>1</v>
      </c>
      <c r="B59" s="151" t="s">
        <v>198</v>
      </c>
      <c r="C59" s="156">
        <f>+EUR!$P$6</f>
        <v>2024</v>
      </c>
      <c r="D59" s="151" t="str">
        <f t="shared" si="0"/>
        <v>1 AUGUST 2024</v>
      </c>
      <c r="E59" s="151">
        <v>8</v>
      </c>
    </row>
    <row r="60" spans="1:16" x14ac:dyDescent="0.3">
      <c r="A60" s="151">
        <v>1</v>
      </c>
      <c r="B60" s="151" t="s">
        <v>199</v>
      </c>
      <c r="C60" s="156">
        <f>+EUR!$P$6</f>
        <v>2024</v>
      </c>
      <c r="D60" s="151" t="str">
        <f t="shared" si="0"/>
        <v>1 SEPTEMBER 2024</v>
      </c>
      <c r="E60" s="151">
        <v>9</v>
      </c>
    </row>
    <row r="61" spans="1:16" x14ac:dyDescent="0.3">
      <c r="A61" s="151">
        <v>1</v>
      </c>
      <c r="B61" s="151" t="s">
        <v>200</v>
      </c>
      <c r="C61" s="156">
        <f>+EUR!$P$6</f>
        <v>2024</v>
      </c>
      <c r="D61" s="151" t="str">
        <f t="shared" si="0"/>
        <v>1 OCTOBER 2024</v>
      </c>
      <c r="E61" s="151">
        <v>10</v>
      </c>
    </row>
    <row r="62" spans="1:16" x14ac:dyDescent="0.3">
      <c r="A62" s="151">
        <v>1</v>
      </c>
      <c r="B62" s="151" t="s">
        <v>201</v>
      </c>
      <c r="C62" s="156">
        <f>+EUR!$P$6</f>
        <v>2024</v>
      </c>
      <c r="D62" s="151" t="str">
        <f t="shared" si="0"/>
        <v>1 NOVEMBER 2024</v>
      </c>
      <c r="E62" s="151">
        <v>11</v>
      </c>
    </row>
    <row r="63" spans="1:16" x14ac:dyDescent="0.3">
      <c r="A63" s="151">
        <v>1</v>
      </c>
      <c r="B63" s="151" t="s">
        <v>202</v>
      </c>
      <c r="C63" s="156">
        <f>+EUR!$P$6</f>
        <v>2024</v>
      </c>
      <c r="D63" s="151" t="str">
        <f t="shared" si="0"/>
        <v>1 DECEMEBER 2024</v>
      </c>
      <c r="E63" s="151">
        <v>12</v>
      </c>
    </row>
  </sheetData>
  <phoneticPr fontId="0" type="noConversion"/>
  <pageMargins left="0.75" right="0.75" top="1" bottom="1" header="0.5" footer="0.5"/>
  <pageSetup paperSize="8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2"/>
  <sheetViews>
    <sheetView workbookViewId="0">
      <selection activeCell="P17" sqref="O17:P17"/>
    </sheetView>
  </sheetViews>
  <sheetFormatPr defaultRowHeight="12.75" x14ac:dyDescent="0.35"/>
  <cols>
    <col min="1" max="1" width="10.19921875" bestFit="1" customWidth="1"/>
  </cols>
  <sheetData>
    <row r="1" spans="1:33" x14ac:dyDescent="0.3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</row>
    <row r="2" spans="1:33" x14ac:dyDescent="0.35">
      <c r="A2" s="20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6"/>
  <sheetViews>
    <sheetView workbookViewId="0">
      <selection activeCell="D11" sqref="D11"/>
    </sheetView>
  </sheetViews>
  <sheetFormatPr defaultRowHeight="12.75" x14ac:dyDescent="0.35"/>
  <sheetData>
    <row r="1" spans="1:4" x14ac:dyDescent="0.35">
      <c r="A1" t="s">
        <v>214</v>
      </c>
    </row>
    <row r="2" spans="1:4" x14ac:dyDescent="0.35">
      <c r="A2" t="s">
        <v>215</v>
      </c>
      <c r="B2">
        <v>7.7172000000000001</v>
      </c>
      <c r="D2">
        <v>7.8205</v>
      </c>
    </row>
    <row r="3" spans="1:4" x14ac:dyDescent="0.35">
      <c r="A3" t="s">
        <v>216</v>
      </c>
      <c r="B3">
        <v>1.0982000000000001</v>
      </c>
      <c r="D3">
        <v>1.1234</v>
      </c>
    </row>
    <row r="5" spans="1:4" x14ac:dyDescent="0.35">
      <c r="A5" t="s">
        <v>217</v>
      </c>
    </row>
    <row r="7" spans="1:4" x14ac:dyDescent="0.35">
      <c r="B7">
        <v>7.7172000000000001</v>
      </c>
      <c r="D7">
        <v>7.8205</v>
      </c>
    </row>
    <row r="8" spans="1:4" x14ac:dyDescent="0.35">
      <c r="A8">
        <v>1.0982000000000001</v>
      </c>
      <c r="D8">
        <v>1.1234</v>
      </c>
    </row>
    <row r="9" spans="1:4" x14ac:dyDescent="0.35">
      <c r="A9">
        <f>1/1.0982</f>
        <v>0.91058095064651245</v>
      </c>
      <c r="B9">
        <f>A9</f>
        <v>0.91058095064651245</v>
      </c>
      <c r="D9">
        <f>1/D8</f>
        <v>0.8901548869503294</v>
      </c>
    </row>
    <row r="11" spans="1:4" x14ac:dyDescent="0.35">
      <c r="B11">
        <f>B7*B9</f>
        <v>7.0271353123292659</v>
      </c>
      <c r="D11" s="209">
        <f>D7*D9</f>
        <v>6.9614562933950515</v>
      </c>
    </row>
    <row r="14" spans="1:4" x14ac:dyDescent="0.35">
      <c r="A14" t="s">
        <v>218</v>
      </c>
    </row>
    <row r="16" spans="1:4" x14ac:dyDescent="0.35">
      <c r="A16" t="s">
        <v>219</v>
      </c>
      <c r="B16">
        <f>1/7.027135</f>
        <v>0.14230550572886388</v>
      </c>
      <c r="D16">
        <f>1/D11</f>
        <v>0.14364810434115463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F6" sqref="F6"/>
    </sheetView>
  </sheetViews>
  <sheetFormatPr defaultRowHeight="12.75" x14ac:dyDescent="0.35"/>
  <cols>
    <col min="1" max="1" width="26.53125" customWidth="1"/>
    <col min="2" max="2" width="14.53125" bestFit="1" customWidth="1"/>
  </cols>
  <sheetData>
    <row r="1" spans="1:2" ht="13.15" x14ac:dyDescent="0.4">
      <c r="A1" s="206"/>
      <c r="B1" s="208"/>
    </row>
    <row r="2" spans="1:2" ht="13.5" customHeight="1" x14ac:dyDescent="0.4">
      <c r="A2" s="206"/>
      <c r="B2" s="208"/>
    </row>
    <row r="3" spans="1:2" ht="12" customHeight="1" x14ac:dyDescent="0.4">
      <c r="A3" s="206"/>
      <c r="B3" s="208"/>
    </row>
    <row r="4" spans="1:2" ht="13.15" x14ac:dyDescent="0.4">
      <c r="A4" s="206"/>
      <c r="B4" s="208"/>
    </row>
    <row r="5" spans="1:2" ht="13.15" x14ac:dyDescent="0.4">
      <c r="A5" s="206"/>
      <c r="B5" s="208"/>
    </row>
    <row r="6" spans="1:2" x14ac:dyDescent="0.35">
      <c r="B6" s="208"/>
    </row>
    <row r="7" spans="1:2" ht="13.15" x14ac:dyDescent="0.4">
      <c r="A7" s="206"/>
      <c r="B7" s="208"/>
    </row>
    <row r="8" spans="1:2" ht="13.15" x14ac:dyDescent="0.4">
      <c r="A8" s="206"/>
      <c r="B8" s="208"/>
    </row>
    <row r="9" spans="1:2" x14ac:dyDescent="0.35">
      <c r="B9" s="208"/>
    </row>
    <row r="10" spans="1:2" x14ac:dyDescent="0.35">
      <c r="A10" s="207"/>
      <c r="B10" s="208"/>
    </row>
    <row r="11" spans="1:2" x14ac:dyDescent="0.35">
      <c r="A11" s="207"/>
      <c r="B11" s="20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0A13328C8DE46AC185B989F3B88B1" ma:contentTypeVersion="91" ma:contentTypeDescription="Create a new document." ma:contentTypeScope="" ma:versionID="717a7edf4985388bca4f50e7854fa7e5">
  <xsd:schema xmlns:xsd="http://www.w3.org/2001/XMLSchema" xmlns:xs="http://www.w3.org/2001/XMLSchema" xmlns:p="http://schemas.microsoft.com/office/2006/metadata/properties" xmlns:ns2="2341D484-0AC2-40AA-8FB4-D0252E74E129" xmlns:ns3="2341d484-0ac2-40aa-8fb4-d0252e74e129" xmlns:ns4="03ba67aa-4f76-4e8e-a379-d67dc006054a" targetNamespace="http://schemas.microsoft.com/office/2006/metadata/properties" ma:root="true" ma:fieldsID="ff03c53a67de26251e2604c48d3ede31" ns2:_="" ns3:_="" ns4:_="">
    <xsd:import namespace="2341D484-0AC2-40AA-8FB4-D0252E74E129"/>
    <xsd:import namespace="2341d484-0ac2-40aa-8fb4-d0252e74e129"/>
    <xsd:import namespace="03ba67aa-4f76-4e8e-a379-d67dc006054a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PSDescription" minOccurs="0"/>
                <xsd:element ref="ns2:Status" minOccurs="0"/>
                <xsd:element ref="ns3:Year" minOccurs="0"/>
                <xsd:element ref="ns4:_dlc_DocId" minOccurs="0"/>
                <xsd:element ref="ns4:_dlc_DocIdUrl" minOccurs="0"/>
                <xsd:element ref="ns4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1D484-0AC2-40AA-8FB4-D0252E74E129" elementFormDefault="qualified">
    <xsd:import namespace="http://schemas.microsoft.com/office/2006/documentManagement/types"/>
    <xsd:import namespace="http://schemas.microsoft.com/office/infopath/2007/PartnerControls"/>
    <xsd:element name="Owner" ma:index="4" nillable="true" ma:displayName="Owner" ma:internalName="Owner" ma:readOnly="false">
      <xsd:simpleType>
        <xsd:restriction base="dms:Text"/>
      </xsd:simpleType>
    </xsd:element>
    <xsd:element name="SPSDescription" ma:index="5" nillable="true" ma:displayName="Description" ma:internalName="SPSDescription" ma:readOnly="false">
      <xsd:simpleType>
        <xsd:restriction base="dms:Note">
          <xsd:maxLength value="255"/>
        </xsd:restriction>
      </xsd:simpleType>
    </xsd:element>
    <xsd:element name="Status" ma:index="6" nillable="true" ma:displayName="Status" ma:format="Dropdown" ma:internalName="Status" ma:readOnly="false">
      <xsd:simpleType>
        <xsd:restriction base="dms:Choice">
          <xsd:enumeration value="Rough"/>
          <xsd:enumeration value="Draft"/>
          <xsd:enumeration value="In Review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1d484-0ac2-40aa-8fb4-d0252e74e129" elementFormDefault="qualified">
    <xsd:import namespace="http://schemas.microsoft.com/office/2006/documentManagement/types"/>
    <xsd:import namespace="http://schemas.microsoft.com/office/infopath/2007/PartnerControls"/>
    <xsd:element name="Year" ma:index="7" nillable="true" ma:displayName="Year" ma:default="Current" ma:format="Dropdown" ma:internalName="Year" ma:readOnly="false">
      <xsd:simpleType>
        <xsd:restriction base="dms:Choice">
          <xsd:enumeration value="Current"/>
          <xsd:enumeration value="Prior"/>
        </xsd:restriction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a67aa-4f76-4e8e-a379-d67dc006054a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2341D484-0AC2-40AA-8FB4-D0252E74E129" xsi:nil="true"/>
    <Year xmlns="2341d484-0ac2-40aa-8fb4-d0252e74e129">Current</Year>
    <Owner xmlns="2341D484-0AC2-40AA-8FB4-D0252E74E129" xsi:nil="true"/>
    <Status xmlns="2341D484-0AC2-40AA-8FB4-D0252E74E129" xsi:nil="true"/>
    <_dlc_DocId xmlns="03ba67aa-4f76-4e8e-a379-d67dc006054a">MRMWZ4SD6PWJ-709363664-231</_dlc_DocId>
    <_dlc_DocIdUrl xmlns="03ba67aa-4f76-4e8e-a379-d67dc006054a">
      <Url>https://hysteryale.sharepoint.com/sites/hyghome/GP/Finance/Treasury/ExchangeRate/_layouts/15/DocIdRedir.aspx?ID=MRMWZ4SD6PWJ-709363664-231</Url>
      <Description>MRMWZ4SD6PWJ-709363664-231</Description>
    </_dlc_DocIdUrl>
  </documentManagement>
</p:properties>
</file>

<file path=customXml/itemProps1.xml><?xml version="1.0" encoding="utf-8"?>
<ds:datastoreItem xmlns:ds="http://schemas.openxmlformats.org/officeDocument/2006/customXml" ds:itemID="{CA7E8D85-3DEB-42C5-A997-4BDC506332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27D74B-4059-4828-B064-3AC6A8454AC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3E9664D-F8AA-4ACC-AF02-C33C74BBD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1D484-0AC2-40AA-8FB4-D0252E74E129"/>
    <ds:schemaRef ds:uri="2341d484-0ac2-40aa-8fb4-d0252e74e129"/>
    <ds:schemaRef ds:uri="03ba67aa-4f76-4e8e-a379-d67dc00605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E82FE66-56AE-4C94-9D5E-93E25D2656E5}">
  <ds:schemaRefs>
    <ds:schemaRef ds:uri="http://purl.org/dc/elements/1.1/"/>
    <ds:schemaRef ds:uri="http://schemas.openxmlformats.org/package/2006/metadata/core-properties"/>
    <ds:schemaRef ds:uri="03ba67aa-4f76-4e8e-a379-d67dc006054a"/>
    <ds:schemaRef ds:uri="http://www.w3.org/XML/1998/namespace"/>
    <ds:schemaRef ds:uri="http://purl.org/dc/terms/"/>
    <ds:schemaRef ds:uri="2341d484-0ac2-40aa-8fb4-d0252e74e129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341D484-0AC2-40AA-8FB4-D0252E74E12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30</vt:i4>
      </vt:variant>
    </vt:vector>
  </HeadingPairs>
  <TitlesOfParts>
    <vt:vector size="44" baseType="lpstr">
      <vt:lpstr>Summary Current Interlocking</vt:lpstr>
      <vt:lpstr>Summary AOP</vt:lpstr>
      <vt:lpstr>EUR</vt:lpstr>
      <vt:lpstr>STG</vt:lpstr>
      <vt:lpstr>USD</vt:lpstr>
      <vt:lpstr>NLG</vt:lpstr>
      <vt:lpstr>AUD</vt:lpstr>
      <vt:lpstr>BRL</vt:lpstr>
      <vt:lpstr>HKD</vt:lpstr>
      <vt:lpstr>CNY</vt:lpstr>
      <vt:lpstr>Input Exch Rates</vt:lpstr>
      <vt:lpstr>ECB RATES</vt:lpstr>
      <vt:lpstr>Sheet1</vt:lpstr>
      <vt:lpstr>Sheet2</vt:lpstr>
      <vt:lpstr>AprRates</vt:lpstr>
      <vt:lpstr>AugRates</vt:lpstr>
      <vt:lpstr>DecRates</vt:lpstr>
      <vt:lpstr>FebRates</vt:lpstr>
      <vt:lpstr>JanRates</vt:lpstr>
      <vt:lpstr>JANSTG</vt:lpstr>
      <vt:lpstr>JulRates</vt:lpstr>
      <vt:lpstr>JunRates</vt:lpstr>
      <vt:lpstr>MarRates</vt:lpstr>
      <vt:lpstr>MayRates</vt:lpstr>
      <vt:lpstr>MONTHS</vt:lpstr>
      <vt:lpstr>NovRates</vt:lpstr>
      <vt:lpstr>OctRates</vt:lpstr>
      <vt:lpstr>AUD!Print_Area</vt:lpstr>
      <vt:lpstr>BRL!Print_Area</vt:lpstr>
      <vt:lpstr>CNY!Print_Area</vt:lpstr>
      <vt:lpstr>EUR!Print_Area</vt:lpstr>
      <vt:lpstr>HKD!Print_Area</vt:lpstr>
      <vt:lpstr>NLG!Print_Area</vt:lpstr>
      <vt:lpstr>STG!Print_Area</vt:lpstr>
      <vt:lpstr>USD!Print_Area</vt:lpstr>
      <vt:lpstr>AUD!Print_Area_MI</vt:lpstr>
      <vt:lpstr>BRL!Print_Area_MI</vt:lpstr>
      <vt:lpstr>CNY!Print_Area_MI</vt:lpstr>
      <vt:lpstr>EUR!Print_Area_MI</vt:lpstr>
      <vt:lpstr>HKD!Print_Area_MI</vt:lpstr>
      <vt:lpstr>NLG!Print_Area_MI</vt:lpstr>
      <vt:lpstr>STG!Print_Area_MI</vt:lpstr>
      <vt:lpstr>USD!Print_Area_MI</vt:lpstr>
      <vt:lpstr>SepRates</vt:lpstr>
    </vt:vector>
  </TitlesOfParts>
  <Company>Nacco Materials Handling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FT.com | Markets | Currencies TUVWXYZ</dc:title>
  <dc:creator>John C Hamilton</dc:creator>
  <cp:lastModifiedBy>Schultz, Michael</cp:lastModifiedBy>
  <cp:lastPrinted>2020-05-29T14:40:13Z</cp:lastPrinted>
  <dcterms:created xsi:type="dcterms:W3CDTF">1999-02-07T17:29:41Z</dcterms:created>
  <dcterms:modified xsi:type="dcterms:W3CDTF">2024-01-01T17:43:50Z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0x010100A340A13328C8DE46AC185B989F3B88B1</vt:lpwstr>
  </property>
  <property fmtid="{D5CDD505-2E9C-101B-9397-08002B2CF9AE}" pid="3" name="_dlc_DocIdItemGuid">
    <vt:lpwstr>b4a46584-3e53-4ba3-8960-24258849f009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