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quynh/Documents/Tài liệu Gems/MẪU BÁO CÁO/"/>
    </mc:Choice>
  </mc:AlternateContent>
  <xr:revisionPtr revIDLastSave="0" documentId="8_{9D7A3E19-4430-B74D-ACD9-BB668CAD5F1C}" xr6:coauthVersionLast="47" xr6:coauthVersionMax="47" xr10:uidLastSave="{00000000-0000-0000-0000-000000000000}"/>
  <bookViews>
    <workbookView xWindow="800" yWindow="500" windowWidth="28000" windowHeight="17500" activeTab="2" xr2:uid="{7CC49855-D8F5-4312-B7E2-9E4606BCAF88}"/>
  </bookViews>
  <sheets>
    <sheet name="CHI PHÍ CTV " sheetId="3" r:id="rId1"/>
    <sheet name="BÁO CÁO CHI TIẾT " sheetId="1" r:id="rId2"/>
    <sheet name="BÁO CÁO SEO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9" i="3" l="1"/>
  <c r="AD7" i="3"/>
  <c r="AD8" i="3"/>
  <c r="AD9" i="3"/>
  <c r="AD10" i="3"/>
  <c r="AD11" i="3"/>
  <c r="AD12" i="3"/>
  <c r="AD13" i="3"/>
  <c r="AD14" i="3"/>
  <c r="AD15" i="3"/>
  <c r="AD16" i="3"/>
  <c r="AD17" i="3"/>
  <c r="AD18" i="3"/>
  <c r="AD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6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Y18" i="1"/>
  <c r="V7" i="1" l="1"/>
  <c r="V8" i="1"/>
  <c r="V9" i="1"/>
  <c r="V10" i="1"/>
  <c r="V11" i="1"/>
  <c r="V12" i="1"/>
  <c r="V13" i="1"/>
  <c r="V14" i="1"/>
  <c r="V15" i="1"/>
  <c r="V16" i="1"/>
  <c r="V17" i="1"/>
  <c r="V6" i="1"/>
  <c r="D9" i="1"/>
  <c r="R6" i="1"/>
  <c r="R7" i="1"/>
  <c r="R8" i="1"/>
  <c r="R9" i="1"/>
  <c r="R10" i="1"/>
  <c r="R11" i="1"/>
  <c r="R12" i="1"/>
  <c r="R13" i="1"/>
  <c r="R14" i="1"/>
  <c r="R15" i="1"/>
  <c r="R16" i="1"/>
  <c r="R17" i="1"/>
  <c r="Z17" i="3"/>
  <c r="X17" i="3"/>
  <c r="V17" i="3"/>
  <c r="T17" i="3"/>
  <c r="R17" i="3"/>
  <c r="P17" i="3"/>
  <c r="N17" i="3"/>
  <c r="L17" i="3"/>
  <c r="J17" i="3"/>
  <c r="H17" i="3"/>
  <c r="F17" i="3"/>
  <c r="D17" i="3"/>
  <c r="Z16" i="3"/>
  <c r="X16" i="3"/>
  <c r="V16" i="3"/>
  <c r="T16" i="3"/>
  <c r="R16" i="3"/>
  <c r="P16" i="3"/>
  <c r="N16" i="3"/>
  <c r="L16" i="3"/>
  <c r="J16" i="3"/>
  <c r="H16" i="3"/>
  <c r="F16" i="3"/>
  <c r="D16" i="3"/>
  <c r="Z15" i="3"/>
  <c r="X15" i="3"/>
  <c r="V15" i="3"/>
  <c r="T15" i="3"/>
  <c r="R15" i="3"/>
  <c r="P15" i="3"/>
  <c r="N15" i="3"/>
  <c r="L15" i="3"/>
  <c r="J15" i="3"/>
  <c r="H15" i="3"/>
  <c r="F15" i="3"/>
  <c r="D15" i="3"/>
  <c r="Z14" i="3"/>
  <c r="X14" i="3"/>
  <c r="V14" i="3"/>
  <c r="T14" i="3"/>
  <c r="R14" i="3"/>
  <c r="P14" i="3"/>
  <c r="N14" i="3"/>
  <c r="L14" i="3"/>
  <c r="J14" i="3"/>
  <c r="H14" i="3"/>
  <c r="F14" i="3"/>
  <c r="D14" i="3"/>
  <c r="Z13" i="3"/>
  <c r="X13" i="3"/>
  <c r="V13" i="3"/>
  <c r="T13" i="3"/>
  <c r="R13" i="3"/>
  <c r="P13" i="3"/>
  <c r="N13" i="3"/>
  <c r="L13" i="3"/>
  <c r="J13" i="3"/>
  <c r="H13" i="3"/>
  <c r="F13" i="3"/>
  <c r="D13" i="3"/>
  <c r="Z12" i="3"/>
  <c r="X12" i="3"/>
  <c r="V12" i="3"/>
  <c r="T12" i="3"/>
  <c r="R12" i="3"/>
  <c r="P12" i="3"/>
  <c r="N12" i="3"/>
  <c r="L12" i="3"/>
  <c r="J12" i="3"/>
  <c r="H12" i="3"/>
  <c r="F12" i="3"/>
  <c r="D12" i="3"/>
  <c r="Z11" i="3"/>
  <c r="X11" i="3"/>
  <c r="V11" i="3"/>
  <c r="T11" i="3"/>
  <c r="R11" i="3"/>
  <c r="P11" i="3"/>
  <c r="N11" i="3"/>
  <c r="L11" i="3"/>
  <c r="J11" i="3"/>
  <c r="H11" i="3"/>
  <c r="F11" i="3"/>
  <c r="D11" i="3"/>
  <c r="Z10" i="3"/>
  <c r="X10" i="3"/>
  <c r="V10" i="3"/>
  <c r="T10" i="3"/>
  <c r="R10" i="3"/>
  <c r="P10" i="3"/>
  <c r="N10" i="3"/>
  <c r="L10" i="3"/>
  <c r="J10" i="3"/>
  <c r="H10" i="3"/>
  <c r="F10" i="3"/>
  <c r="D10" i="3"/>
  <c r="Z9" i="3"/>
  <c r="X9" i="3"/>
  <c r="V9" i="3"/>
  <c r="T9" i="3"/>
  <c r="R9" i="3"/>
  <c r="P9" i="3"/>
  <c r="N9" i="3"/>
  <c r="L9" i="3"/>
  <c r="J9" i="3"/>
  <c r="H9" i="3"/>
  <c r="F9" i="3"/>
  <c r="D9" i="3"/>
  <c r="Z8" i="3"/>
  <c r="X8" i="3"/>
  <c r="V8" i="3"/>
  <c r="T8" i="3"/>
  <c r="R8" i="3"/>
  <c r="P8" i="3"/>
  <c r="N8" i="3"/>
  <c r="L8" i="3"/>
  <c r="J8" i="3"/>
  <c r="H8" i="3"/>
  <c r="F8" i="3"/>
  <c r="D8" i="3"/>
  <c r="Z7" i="3"/>
  <c r="X7" i="3"/>
  <c r="V7" i="3"/>
  <c r="T7" i="3"/>
  <c r="R7" i="3"/>
  <c r="P7" i="3"/>
  <c r="N7" i="3"/>
  <c r="L7" i="3"/>
  <c r="J7" i="3"/>
  <c r="H7" i="3"/>
  <c r="F7" i="3"/>
  <c r="D7" i="3"/>
  <c r="Z6" i="3"/>
  <c r="X6" i="3"/>
  <c r="V6" i="3"/>
  <c r="T6" i="3"/>
  <c r="R6" i="3"/>
  <c r="P6" i="3"/>
  <c r="N6" i="3"/>
  <c r="L6" i="3"/>
  <c r="J6" i="3"/>
  <c r="H6" i="3"/>
  <c r="F6" i="3"/>
  <c r="D6" i="3"/>
  <c r="A6" i="3"/>
  <c r="P17" i="1"/>
  <c r="N17" i="1"/>
  <c r="L17" i="1"/>
  <c r="J17" i="1"/>
  <c r="H17" i="1"/>
  <c r="F17" i="1"/>
  <c r="D17" i="1"/>
  <c r="T16" i="1"/>
  <c r="P16" i="1"/>
  <c r="N16" i="1"/>
  <c r="L16" i="1"/>
  <c r="J16" i="1"/>
  <c r="H16" i="1"/>
  <c r="F16" i="1"/>
  <c r="D16" i="1"/>
  <c r="T15" i="1"/>
  <c r="P15" i="1"/>
  <c r="N15" i="1"/>
  <c r="L15" i="1"/>
  <c r="J15" i="1"/>
  <c r="H15" i="1"/>
  <c r="D15" i="1"/>
  <c r="T14" i="1"/>
  <c r="P14" i="1"/>
  <c r="N14" i="1"/>
  <c r="L14" i="1"/>
  <c r="J14" i="1"/>
  <c r="H14" i="1"/>
  <c r="F14" i="1"/>
  <c r="D14" i="1"/>
  <c r="T13" i="1"/>
  <c r="P13" i="1"/>
  <c r="N13" i="1"/>
  <c r="L13" i="1"/>
  <c r="J13" i="1"/>
  <c r="H13" i="1"/>
  <c r="F13" i="1"/>
  <c r="D13" i="1"/>
  <c r="T12" i="1"/>
  <c r="P12" i="1"/>
  <c r="N12" i="1"/>
  <c r="L12" i="1"/>
  <c r="J12" i="1"/>
  <c r="H12" i="1"/>
  <c r="F12" i="1"/>
  <c r="D12" i="1"/>
  <c r="T11" i="1"/>
  <c r="P11" i="1"/>
  <c r="N11" i="1"/>
  <c r="L11" i="1"/>
  <c r="J11" i="1"/>
  <c r="H11" i="1"/>
  <c r="F11" i="1"/>
  <c r="D11" i="1"/>
  <c r="T10" i="1"/>
  <c r="P10" i="1"/>
  <c r="N10" i="1"/>
  <c r="L10" i="1"/>
  <c r="J10" i="1"/>
  <c r="H10" i="1"/>
  <c r="F10" i="1"/>
  <c r="D10" i="1"/>
  <c r="T9" i="1"/>
  <c r="P9" i="1"/>
  <c r="N9" i="1"/>
  <c r="L9" i="1"/>
  <c r="J9" i="1"/>
  <c r="H9" i="1"/>
  <c r="F9" i="1"/>
  <c r="T8" i="1"/>
  <c r="P8" i="1"/>
  <c r="N8" i="1"/>
  <c r="L8" i="1"/>
  <c r="J8" i="1"/>
  <c r="H8" i="1"/>
  <c r="F8" i="1"/>
  <c r="D8" i="1"/>
  <c r="T7" i="1"/>
  <c r="P7" i="1"/>
  <c r="N7" i="1"/>
  <c r="L7" i="1"/>
  <c r="J7" i="1"/>
  <c r="H7" i="1"/>
  <c r="F7" i="1"/>
  <c r="D7" i="1"/>
  <c r="T6" i="1"/>
  <c r="P6" i="1"/>
  <c r="N6" i="1"/>
  <c r="L6" i="1"/>
  <c r="J6" i="1"/>
  <c r="H6" i="1"/>
  <c r="F6" i="1"/>
  <c r="D6" i="1"/>
  <c r="A6" i="1"/>
  <c r="A7" i="1" s="1"/>
  <c r="Y13" i="1" l="1"/>
  <c r="Y6" i="1"/>
  <c r="Y19" i="1" s="1"/>
  <c r="Y12" i="1"/>
  <c r="Y17" i="1"/>
  <c r="Y8" i="1"/>
  <c r="Y14" i="1"/>
  <c r="Y15" i="1"/>
  <c r="Y16" i="1"/>
  <c r="Y11" i="1"/>
  <c r="Y10" i="1"/>
  <c r="Y9" i="1"/>
  <c r="Y7" i="1"/>
  <c r="A7" i="3"/>
  <c r="A8" i="1"/>
  <c r="A9" i="1" s="1"/>
  <c r="A8" i="3" l="1"/>
  <c r="A10" i="1"/>
  <c r="A9" i="3" l="1"/>
  <c r="A11" i="1"/>
  <c r="A10" i="3" l="1"/>
  <c r="A11" i="3"/>
  <c r="A12" i="3" s="1"/>
  <c r="A13" i="3" s="1"/>
  <c r="A12" i="1"/>
  <c r="A13" i="1" s="1"/>
  <c r="A14" i="3" l="1"/>
  <c r="A15" i="3" s="1"/>
  <c r="A14" i="1"/>
  <c r="A15" i="1" s="1"/>
  <c r="A16" i="3" l="1"/>
  <c r="A17" i="3"/>
  <c r="A16" i="1"/>
  <c r="A17" i="1" s="1"/>
</calcChain>
</file>

<file path=xl/sharedStrings.xml><?xml version="1.0" encoding="utf-8"?>
<sst xmlns="http://schemas.openxmlformats.org/spreadsheetml/2006/main" count="247" uniqueCount="137">
  <si>
    <t>Reup tin:</t>
  </si>
  <si>
    <t>Sưu tầm:</t>
  </si>
  <si>
    <t>Content:</t>
  </si>
  <si>
    <t>STT</t>
  </si>
  <si>
    <t xml:space="preserve">                    Trang nhập liệu
    Họ và tên</t>
  </si>
  <si>
    <t>Vanphongre.vn</t>
  </si>
  <si>
    <t>Happy Argi</t>
  </si>
  <si>
    <t>batdongsanthongminh</t>
  </si>
  <si>
    <t>Igems</t>
  </si>
  <si>
    <t>Greekdoor</t>
  </si>
  <si>
    <t>Velo spa</t>
  </si>
  <si>
    <t>Bonus</t>
  </si>
  <si>
    <t>Tổng tiền</t>
  </si>
  <si>
    <t>STK ngân hàng</t>
  </si>
  <si>
    <t>Link bài viết</t>
  </si>
  <si>
    <t>Bài sưu tầm</t>
  </si>
  <si>
    <t>Bài reup</t>
  </si>
  <si>
    <t>Bài content</t>
  </si>
  <si>
    <t>SL</t>
  </si>
  <si>
    <t>Thành tiền</t>
  </si>
  <si>
    <t xml:space="preserve">Bùi Thị Mai Anh </t>
  </si>
  <si>
    <t>Nguyễn Văn Hải</t>
  </si>
  <si>
    <t>0080104530005 Ngân Hàng MB chi nhánh Xuân Thuỷ Hà Nội</t>
  </si>
  <si>
    <t>Bùi Quang Hiệp</t>
  </si>
  <si>
    <t>19037104990012 Bùi Quang Hiệp Techcombank</t>
  </si>
  <si>
    <t>Đồng Minh Quân</t>
  </si>
  <si>
    <t>491000178081 Dong Minh Quan VCB chi nhánh Thăng Long</t>
  </si>
  <si>
    <t>Nguyễn Phương Huyền</t>
  </si>
  <si>
    <t>0011004440615 Nguyen Phuong Huyen Vietcombank</t>
  </si>
  <si>
    <t xml:space="preserve">Đào Hiếu Trang </t>
  </si>
  <si>
    <t>19036051677019 Dao Hieu Trang Techcombank</t>
  </si>
  <si>
    <t>Phạm Minh Ngọc</t>
  </si>
  <si>
    <t>19035591546014 Pham Minh Ngoc Teckcombank</t>
  </si>
  <si>
    <t>Hoàng Vân Huyền</t>
  </si>
  <si>
    <t>Hoàng Hằng</t>
  </si>
  <si>
    <t>03865409001 TPBANK Hoang Minh Hang</t>
  </si>
  <si>
    <t>Đỗ Huyền Trang</t>
  </si>
  <si>
    <t>41110000499056 BIDV Do Huyen Trang</t>
  </si>
  <si>
    <t>Trần Trường Long</t>
  </si>
  <si>
    <t>TỔNG</t>
  </si>
  <si>
    <t xml:space="preserve"> </t>
  </si>
  <si>
    <t>Haiyenbeauty</t>
  </si>
  <si>
    <t>Trần Ngọc Bích</t>
  </si>
  <si>
    <t>04017627601 Bui Thi Mai Anh Tiên Phong Bank ( TP Bank)</t>
  </si>
  <si>
    <t>1017344992 Trần Trường Long Xuân VCB</t>
  </si>
  <si>
    <t>21510002533969 Hoàng Vân Huyền BIDV</t>
  </si>
  <si>
    <t>- SEO youtube lên top 30 tìm kiếm từ khóa nồi nấu rượu</t>
  </si>
  <si>
    <t xml:space="preserve">Hiện tại đã hoàn thiện 45/100 bài </t>
  </si>
  <si>
    <t>- báo cáo đợt 1: 11/9</t>
  </si>
  <si>
    <t>Đăng 20 bài,sp/tháng</t>
  </si>
  <si>
    <t>Chăm sóc website</t>
  </si>
  <si>
    <t>25/11/2021</t>
  </si>
  <si>
    <t xml:space="preserve">25/05/2021 </t>
  </si>
  <si>
    <t>SAKA</t>
  </si>
  <si>
    <t>6 tháng</t>
  </si>
  <si>
    <t>Bất động sản thông minh</t>
  </si>
  <si>
    <t>Haiyenbeauty.com</t>
  </si>
  <si>
    <r>
      <t xml:space="preserve">- báo cáo đợt 1: 16/7
</t>
    </r>
    <r>
      <rPr>
        <sz val="12"/>
        <color rgb="FFFF0000"/>
        <rFont val="Times New Roman"/>
        <family val="1"/>
      </rPr>
      <t>- báo cáo đợt 2: 16/9</t>
    </r>
  </si>
  <si>
    <r>
      <t xml:space="preserve">- 25/5 đến 25/6: đợt 1, </t>
    </r>
    <r>
      <rPr>
        <sz val="12"/>
        <color rgb="FFFF0000"/>
        <rFont val="Times New Roman"/>
        <family val="1"/>
      </rPr>
      <t>đã tt 500,000 VNĐ</t>
    </r>
    <r>
      <rPr>
        <sz val="12"/>
        <color theme="1"/>
        <rFont val="Times New Roman"/>
        <family val="1"/>
      </rPr>
      <t xml:space="preserve">
- 25/6 đến 25/7: đợt 2, </t>
    </r>
    <r>
      <rPr>
        <sz val="12"/>
        <color rgb="FFFF0000"/>
        <rFont val="Times New Roman"/>
        <family val="1"/>
      </rPr>
      <t>đã tt 500,000 VNĐ</t>
    </r>
    <r>
      <rPr>
        <sz val="12"/>
        <color theme="1"/>
        <rFont val="Times New Roman"/>
        <family val="1"/>
      </rPr>
      <t xml:space="preserve">
- 25/7 đến 25/8: đợt 3, chưa tt
- 25/8 đến 25/9: đợt 4, chưa tt
- 25/9 đến 25/10: đợt 5, chưa tt
- 25/10 đến 25/11: đợt 6, chưa tt</t>
    </r>
  </si>
  <si>
    <t>batdongsanthongminh.com.vn</t>
  </si>
  <si>
    <t>Chỉnh sửa nội dung theo yêu cầu</t>
  </si>
  <si>
    <r>
      <t xml:space="preserve">- 15/6 đến 15/7: đợt 1, </t>
    </r>
    <r>
      <rPr>
        <sz val="12"/>
        <color rgb="FFFF0000"/>
        <rFont val="Times New Roman"/>
        <family val="1"/>
      </rPr>
      <t>đã tt 500.000  VNĐ</t>
    </r>
    <r>
      <rPr>
        <sz val="12"/>
        <color theme="1"/>
        <rFont val="Times New Roman"/>
        <family val="1"/>
      </rPr>
      <t xml:space="preserve">
- 15/7 đến 15/8: đợt 2, </t>
    </r>
    <r>
      <rPr>
        <sz val="12"/>
        <color rgb="FFFF0000"/>
        <rFont val="Times New Roman"/>
        <family val="1"/>
      </rPr>
      <t>đã tt 500,000 VNĐ</t>
    </r>
    <r>
      <rPr>
        <sz val="12"/>
        <color theme="1"/>
        <rFont val="Times New Roman"/>
        <family val="1"/>
      </rPr>
      <t xml:space="preserve">
- 15/8 đến 15/9: đợt 3, chưa tt
- 15/9 đến 15/10: đợt 4, chưa tt
- 15/10 đến 15/11: đợt 5, chưa tt
- 15/11 đến 15/12: đợt 6, chưa tt</t>
    </r>
  </si>
  <si>
    <t>happyagri.com.vn</t>
  </si>
  <si>
    <r>
      <t xml:space="preserve">- Số lượt xuất hiện: </t>
    </r>
    <r>
      <rPr>
        <b/>
        <sz val="12"/>
        <color rgb="FFFF0000"/>
        <rFont val="Times New Roman"/>
        <family val="1"/>
      </rPr>
      <t>300</t>
    </r>
    <r>
      <rPr>
        <sz val="12"/>
        <color theme="1"/>
        <rFont val="Times New Roman"/>
        <family val="1"/>
      </rPr>
      <t xml:space="preserve"> 
- Lượt click: </t>
    </r>
    <r>
      <rPr>
        <b/>
        <sz val="12"/>
        <color rgb="FFFF0000"/>
        <rFont val="Times New Roman"/>
        <family val="1"/>
      </rPr>
      <t>30</t>
    </r>
  </si>
  <si>
    <r>
      <t xml:space="preserve">- Số lượt xuất hiện: </t>
    </r>
    <r>
      <rPr>
        <b/>
        <sz val="12"/>
        <color rgb="FFFF0000"/>
        <rFont val="Times New Roman"/>
        <family val="1"/>
      </rPr>
      <t>9.000</t>
    </r>
    <r>
      <rPr>
        <sz val="12"/>
        <color theme="1"/>
        <rFont val="Times New Roman"/>
        <family val="1"/>
      </rPr>
      <t xml:space="preserve">
- Lượt click: </t>
    </r>
    <r>
      <rPr>
        <b/>
        <sz val="12"/>
        <color rgb="FFFF0000"/>
        <rFont val="Times New Roman"/>
        <family val="1"/>
      </rPr>
      <t>450</t>
    </r>
    <r>
      <rPr>
        <sz val="12"/>
        <color theme="1"/>
        <rFont val="Times New Roman"/>
        <family val="1"/>
      </rPr>
      <t xml:space="preserve">
</t>
    </r>
  </si>
  <si>
    <t>Đã hoàn thành tuy nhiên vẫn hỗ trợ thêm một số bài content (2 bài content/tuần )</t>
  </si>
  <si>
    <t>Trên 300 bài viết</t>
  </si>
  <si>
    <t>Gói SEO tổng thể</t>
  </si>
  <si>
    <t>greekdoor.net</t>
  </si>
  <si>
    <r>
      <t>- Số lượt xuất hiện: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rgb="FFFF0000"/>
        <rFont val="Times New Roman"/>
        <family val="1"/>
      </rPr>
      <t>9.000</t>
    </r>
    <r>
      <rPr>
        <sz val="12"/>
        <color theme="1"/>
        <rFont val="Times New Roman"/>
        <family val="1"/>
      </rPr>
      <t xml:space="preserve">
- Lượt click: </t>
    </r>
    <r>
      <rPr>
        <b/>
        <sz val="12"/>
        <color rgb="FFFF0000"/>
        <rFont val="Times New Roman"/>
        <family val="1"/>
      </rPr>
      <t>450</t>
    </r>
    <r>
      <rPr>
        <sz val="12"/>
        <color theme="1"/>
        <rFont val="Times New Roman"/>
        <family val="1"/>
      </rPr>
      <t xml:space="preserve">
</t>
    </r>
  </si>
  <si>
    <t>Còn thiếu 19/50 bài</t>
  </si>
  <si>
    <t>50 bài content chuẩn SEO</t>
  </si>
  <si>
    <t>Dịch vụ ngoài</t>
  </si>
  <si>
    <t>igems.com</t>
  </si>
  <si>
    <r>
      <t xml:space="preserve">- Số lượt xuất hiện: </t>
    </r>
    <r>
      <rPr>
        <b/>
        <sz val="12"/>
        <color rgb="FFFF0000"/>
        <rFont val="Times New Roman"/>
        <family val="1"/>
      </rPr>
      <t>50.000</t>
    </r>
    <r>
      <rPr>
        <sz val="12"/>
        <color theme="1"/>
        <rFont val="Times New Roman"/>
        <family val="1"/>
      </rPr>
      <t xml:space="preserve">
- Lượt click: </t>
    </r>
    <r>
      <rPr>
        <b/>
        <sz val="12"/>
        <color rgb="FFFF0000"/>
        <rFont val="Times New Roman"/>
        <family val="1"/>
      </rPr>
      <t>1.000</t>
    </r>
    <r>
      <rPr>
        <sz val="12"/>
        <color theme="1"/>
        <rFont val="Times New Roman"/>
        <family val="1"/>
      </rPr>
      <t xml:space="preserve">
</t>
    </r>
  </si>
  <si>
    <t>Đang thực hiện (tháng 7 hoàn thành 107 bài viết)</t>
  </si>
  <si>
    <t xml:space="preserve">SEO từ khóa </t>
  </si>
  <si>
    <t>23/12/2021</t>
  </si>
  <si>
    <t>23/06/2021</t>
  </si>
  <si>
    <t>vanphongre.vn</t>
  </si>
  <si>
    <t>Gems Office</t>
  </si>
  <si>
    <t>MỤC TIÊU SAU 6 THÁNG</t>
  </si>
  <si>
    <t>GHI CHÚ</t>
  </si>
  <si>
    <t>KẾT QUẢ</t>
  </si>
  <si>
    <t>THANH TOÁN CTV</t>
  </si>
  <si>
    <t>BÁO CÁO</t>
  </si>
  <si>
    <t xml:space="preserve">PHẠM VI CÔNG VIỆC </t>
  </si>
  <si>
    <t>GIÁ TRỊ</t>
  </si>
  <si>
    <t>DỊCH VỤ</t>
  </si>
  <si>
    <t>THANH TOÁN</t>
  </si>
  <si>
    <t>THỜI GIAN KẾT THÚC</t>
  </si>
  <si>
    <t>THỜI GIAN BẮT ĐẦU</t>
  </si>
  <si>
    <t>WEBSITE</t>
  </si>
  <si>
    <t>THỜI HẠN</t>
  </si>
  <si>
    <t>KHÁCH HÀNG</t>
  </si>
  <si>
    <t>G-Office</t>
  </si>
  <si>
    <t>Chăm sóc fanpage</t>
  </si>
  <si>
    <t>19037573966017 Trần Ngọc Bích Techcombank</t>
  </si>
  <si>
    <t>BÁO CÁO CHI PHÍ NHẬP LIỆU CHO CTV THÁNG 9 (1/9/2021-9/10/2021)</t>
  </si>
  <si>
    <r>
      <t xml:space="preserve">- 25/6 đến 25/7: đợt 1, </t>
    </r>
    <r>
      <rPr>
        <sz val="12"/>
        <color rgb="FFFF0000"/>
        <rFont val="Times New Roman"/>
        <family val="1"/>
      </rPr>
      <t>đã tt 7,000,000  VNĐ</t>
    </r>
    <r>
      <rPr>
        <sz val="12"/>
        <color theme="1"/>
        <rFont val="Times New Roman"/>
        <family val="1"/>
      </rPr>
      <t xml:space="preserve">
- 25/7 đến 25/8: đợt 2, </t>
    </r>
    <r>
      <rPr>
        <sz val="12"/>
        <color rgb="FFFF0000"/>
        <rFont val="Times New Roman"/>
        <family val="1"/>
      </rPr>
      <t>đã tt 7,000,000 VNĐ</t>
    </r>
    <r>
      <rPr>
        <sz val="12"/>
        <color theme="1"/>
        <rFont val="Times New Roman"/>
        <family val="1"/>
      </rPr>
      <t xml:space="preserve">
- 25/8 đến 25/9: đợt 3, </t>
    </r>
    <r>
      <rPr>
        <sz val="12"/>
        <color rgb="FFFF0000"/>
        <rFont val="Times New Roman"/>
        <family val="1"/>
      </rPr>
      <t>đã tt 7,000,000 VNĐ</t>
    </r>
    <r>
      <rPr>
        <sz val="12"/>
        <color theme="1"/>
        <rFont val="Times New Roman"/>
        <family val="1"/>
      </rPr>
      <t xml:space="preserve">
- 25/9 đến 25/10: đợt 4, chưa tt
- 25/10 đến 25/11: đợt 5, chưa tt
- 25/11 đến 25/12: đợt 6, chưa tt</t>
    </r>
  </si>
  <si>
    <r>
      <t xml:space="preserve">15/9 - 15/12: </t>
    </r>
    <r>
      <rPr>
        <sz val="12"/>
        <color rgb="FFFF0000"/>
        <rFont val="Times New Roman"/>
        <family val="1"/>
      </rPr>
      <t xml:space="preserve">đã tt 9,000,000 VNĐ </t>
    </r>
  </si>
  <si>
    <t>- Thanh toán tháng 8: 345,000 VNĐ
- Thanh toán tháng 9: 350,000 VNĐ</t>
  </si>
  <si>
    <r>
      <t>- báo cáo đợt 1: 20/9</t>
    </r>
    <r>
      <rPr>
        <sz val="12"/>
        <color rgb="FFFF0000"/>
        <rFont val="Times New Roman"/>
        <family val="1"/>
      </rPr>
      <t xml:space="preserve">
- báo cáo đợt 2: 20/10</t>
    </r>
    <r>
      <rPr>
        <sz val="12"/>
        <color theme="1"/>
        <rFont val="Times New Roman"/>
        <family val="1"/>
      </rPr>
      <t xml:space="preserve">
</t>
    </r>
  </si>
  <si>
    <t>- Thanh toán tháng 6: 0 VNĐ
- Thanh toán tháng 7: 0 VNĐ
- Thanh toán tháng 8: 0 VNĐ
- Thanh toán tháng 9: 0 VNĐ</t>
  </si>
  <si>
    <t>- Thanh toán tháng 6: 100,000 VNĐ
- Thanh toán tháng 7: 100,000 VNĐ
- Thanh toán tháng 8: 0 VNĐ
- Thanh toán tháng 9: 130,000 VNĐ</t>
  </si>
  <si>
    <t>BÁO CÁO SEO GEMS TECH THÁNG 9</t>
  </si>
  <si>
    <r>
      <t xml:space="preserve">- 29/4 đến 29/5: đợt 1, </t>
    </r>
    <r>
      <rPr>
        <sz val="12"/>
        <color rgb="FFFF0000"/>
        <rFont val="Times New Roman"/>
        <family val="1"/>
      </rPr>
      <t>đã tt 3,000,000  VNĐ</t>
    </r>
    <r>
      <rPr>
        <sz val="12"/>
        <rFont val="Times New Roman"/>
        <family val="1"/>
      </rPr>
      <t xml:space="preserve">
- 29/5 đến 29/6: đợt 2, </t>
    </r>
    <r>
      <rPr>
        <sz val="12"/>
        <color rgb="FFFF0000"/>
        <rFont val="Times New Roman"/>
        <family val="1"/>
      </rPr>
      <t>đã tt 3,000,000  VNĐ</t>
    </r>
    <r>
      <rPr>
        <sz val="12"/>
        <rFont val="Times New Roman"/>
        <family val="1"/>
      </rPr>
      <t xml:space="preserve">
- 29/6 đến 29/7: đợt 3, </t>
    </r>
    <r>
      <rPr>
        <sz val="12"/>
        <color rgb="FFFF0000"/>
        <rFont val="Times New Roman"/>
        <family val="1"/>
      </rPr>
      <t>đã tt 3,900,000  VNĐ</t>
    </r>
    <r>
      <rPr>
        <sz val="12"/>
        <rFont val="Times New Roman"/>
        <family val="1"/>
      </rPr>
      <t xml:space="preserve">
- 29/7 đến 29/8: đợt 4, </t>
    </r>
    <r>
      <rPr>
        <sz val="12"/>
        <color rgb="FFFF0000"/>
        <rFont val="Times New Roman"/>
        <family val="1"/>
      </rPr>
      <t>đã tt 3,650,000 VNĐ</t>
    </r>
    <r>
      <rPr>
        <sz val="12"/>
        <rFont val="Times New Roman"/>
        <family val="1"/>
      </rPr>
      <t xml:space="preserve">
- 29/8 đến 29/9: đợt 5, </t>
    </r>
    <r>
      <rPr>
        <sz val="12"/>
        <color rgb="FFFF0000"/>
        <rFont val="Times New Roman"/>
        <family val="1"/>
      </rPr>
      <t xml:space="preserve">đã tt 3,250,000 VNĐ
</t>
    </r>
    <r>
      <rPr>
        <sz val="12"/>
        <rFont val="Times New Roman"/>
        <family val="1"/>
      </rPr>
      <t>- 29/9 đến 29/10: đợt 6, chưa tt</t>
    </r>
  </si>
  <si>
    <t xml:space="preserve">ĐANG THỰC HIỆN </t>
  </si>
  <si>
    <t>-  Reup tin 80tin/ngày
- Chưa đẩy bài content</t>
  </si>
  <si>
    <t>- Đã hoàn thành 50 bài content cho igems
- Hiện tại chưa làm thêm gì</t>
  </si>
  <si>
    <t>- Nếu khách có nhu cầu nhập liệu sp thì giao cho CTV Nguyễn Văn Hải</t>
  </si>
  <si>
    <t>- Đẩy bài content 1bài/ngày. Trả tiền theo dự án 30 bài/tháng. Thanh toán 3 đợt: 30%-30%-40%
( CTV Đào Ngọc Sơn)</t>
  </si>
  <si>
    <t>- Đẩy bài content 1bài/ngày. Trả tiền theo dự án 30 bài/tháng. Thanh toán sau khi hoàn thành 30 bài. 
CTV Châu Phạm</t>
  </si>
  <si>
    <t>- Đẩy 3 video/ tuần 
CTV Quang Hiệp</t>
  </si>
  <si>
    <t>Quách Ngọc Sơn</t>
  </si>
  <si>
    <t>BÁO CÁO CHI PHÍ NHẬP LIỆU CHO CTV THÁNG 9 (10/10/2021-31/10/2021)</t>
  </si>
  <si>
    <t>9999801052000 Nguyễn Vũ Ngọc Quỳnh MBBANK (Quỳnh ứng trước)</t>
  </si>
  <si>
    <t>https://thuonghieuweb.com/cms/nhaplieu?website=0&amp;nguoinhap=54&amp;tungay=2021-10-10&amp;denngay=2021-10-31&amp;tinhtrang=0</t>
  </si>
  <si>
    <t>https://thuonghieuweb.com/cms/nhaplieu?website=0&amp;nguoinhap=37&amp;tungay=2021-10-10&amp;denngay=2021-10-31&amp;tinhtrang=0</t>
  </si>
  <si>
    <t>https://thuonghieuweb.com/cms/nhaplieu?website=0&amp;nguoinhap=38&amp;tungay=2021-10-10&amp;denngay=2021-10-31&amp;tinhtrang=0</t>
  </si>
  <si>
    <t>https://thuonghieuweb.com/cms/nhaplieu?website=0&amp;nguoinhap=40&amp;tungay=2021-10-10&amp;denngay=2021-10-31&amp;tinhtrang=0</t>
  </si>
  <si>
    <t>https://thuonghieuweb.com/cms/nhaplieu?website=0&amp;nguoinhap=48&amp;tungay=2021-10-10&amp;denngay=2021-10-31&amp;tinhtrang=0</t>
  </si>
  <si>
    <t>https://thuonghieuweb.com/cms/nhaplieu?website=0&amp;nguoinhap=52&amp;tungay=2021-10-10&amp;denngay=2021-10-31&amp;tinhtrang=0</t>
  </si>
  <si>
    <r>
      <t xml:space="preserve">- 20/8 đến 20/9: đợt 1, </t>
    </r>
    <r>
      <rPr>
        <sz val="12"/>
        <color rgb="FFFF0000"/>
        <rFont val="Times New Roman"/>
        <family val="1"/>
      </rPr>
      <t>đã tt 3,000,000 VNĐ</t>
    </r>
    <r>
      <rPr>
        <sz val="12"/>
        <color theme="1"/>
        <rFont val="Times New Roman"/>
        <family val="1"/>
      </rPr>
      <t xml:space="preserve">
20/9 đến 20/10: đợt 2, </t>
    </r>
    <r>
      <rPr>
        <sz val="12"/>
        <color rgb="FFFF0000"/>
        <rFont val="Times New Roman"/>
        <family val="1"/>
      </rPr>
      <t>đã tt 3,000,000 VNĐ</t>
    </r>
    <r>
      <rPr>
        <sz val="12"/>
        <color theme="1"/>
        <rFont val="Times New Roman"/>
        <family val="1"/>
      </rPr>
      <t xml:space="preserve">
20/10 đến 20/11: đợt 3: chưa tt</t>
    </r>
  </si>
  <si>
    <r>
      <t xml:space="preserve">- 11/5 đến 11/6: đợt 1, </t>
    </r>
    <r>
      <rPr>
        <sz val="12"/>
        <color rgb="FFFF0000"/>
        <rFont val="Times New Roman"/>
        <family val="1"/>
      </rPr>
      <t>đã tt 3,000,000  VNĐ</t>
    </r>
    <r>
      <rPr>
        <sz val="12"/>
        <rFont val="Times New Roman"/>
        <family val="1"/>
      </rPr>
      <t xml:space="preserve">
- 11/6 đến 11/7: đợt 2,</t>
    </r>
    <r>
      <rPr>
        <sz val="12"/>
        <color rgb="FFFF0000"/>
        <rFont val="Times New Roman"/>
        <family val="1"/>
      </rPr>
      <t xml:space="preserve"> đã tt 3,000,000  VNĐ</t>
    </r>
    <r>
      <rPr>
        <sz val="12"/>
        <rFont val="Times New Roman"/>
        <family val="1"/>
      </rPr>
      <t xml:space="preserve">
- 11/7 đến 11/8: đợt 3, </t>
    </r>
    <r>
      <rPr>
        <sz val="12"/>
        <color rgb="FFFF0000"/>
        <rFont val="Times New Roman"/>
        <family val="1"/>
      </rPr>
      <t xml:space="preserve">đã tt 3,000,000  VNĐ
</t>
    </r>
    <r>
      <rPr>
        <sz val="12"/>
        <rFont val="Times New Roman"/>
        <family val="1"/>
      </rPr>
      <t xml:space="preserve">- 11/8 đến 11/9: đợt 4, </t>
    </r>
    <r>
      <rPr>
        <sz val="12"/>
        <color rgb="FFFF0000"/>
        <rFont val="Times New Roman"/>
        <family val="1"/>
      </rPr>
      <t>đã tt 3,000,000  VNĐ</t>
    </r>
    <r>
      <rPr>
        <sz val="12"/>
        <rFont val="Times New Roman"/>
        <family val="1"/>
      </rPr>
      <t xml:space="preserve">
- 11/9 đến 11/10: đợt 5, </t>
    </r>
    <r>
      <rPr>
        <sz val="12"/>
        <color rgb="FFFF0000"/>
        <rFont val="Times New Roman"/>
        <family val="1"/>
      </rPr>
      <t>đã tt 3,000,000 VNĐ</t>
    </r>
    <r>
      <rPr>
        <sz val="12"/>
        <rFont val="Times New Roman"/>
        <family val="1"/>
      </rPr>
      <t xml:space="preserve">
- 11/10 đến 11/11: đợt 6, </t>
    </r>
    <r>
      <rPr>
        <sz val="12"/>
        <color rgb="FFFF0000"/>
        <rFont val="Times New Roman"/>
        <family val="1"/>
      </rPr>
      <t>đã tt 3,000,000 VNĐ</t>
    </r>
  </si>
  <si>
    <r>
      <t xml:space="preserve">- báo cáo đợt 1: 11/6
- báo cáo đợt 2: 16/7
</t>
    </r>
    <r>
      <rPr>
        <sz val="12"/>
        <rFont val="Times New Roman"/>
        <family val="1"/>
      </rPr>
      <t xml:space="preserve">- báo cáo đợt 3: 11/8
</t>
    </r>
    <r>
      <rPr>
        <sz val="12"/>
        <color theme="1"/>
        <rFont val="Times New Roman"/>
        <family val="1"/>
      </rPr>
      <t>- báo cáo đợt 4: 11/9
- báo cáo đợt 5: 11/10</t>
    </r>
    <r>
      <rPr>
        <sz val="12"/>
        <color rgb="FFFF0000"/>
        <rFont val="Times New Roman"/>
        <family val="1"/>
      </rPr>
      <t xml:space="preserve">
- báo cáo đợt 6: 11/11</t>
    </r>
    <r>
      <rPr>
        <sz val="12"/>
        <color theme="1"/>
        <rFont val="Times New Roman"/>
        <family val="1"/>
      </rPr>
      <t xml:space="preserve">
</t>
    </r>
  </si>
  <si>
    <r>
      <t xml:space="preserve">- báo cáo đợt 1:  29/5
- báo cáo đợt 2:  29/6
</t>
    </r>
    <r>
      <rPr>
        <sz val="12"/>
        <rFont val="Times New Roman"/>
        <family val="1"/>
      </rPr>
      <t xml:space="preserve">- báo cáo đợt 3: 11/8
- báo cáo đợt 4: 29/8
</t>
    </r>
    <r>
      <rPr>
        <sz val="12"/>
        <color theme="1"/>
        <rFont val="Times New Roman"/>
        <family val="1"/>
      </rPr>
      <t>- báo cáo đợt 5;: 29/9</t>
    </r>
    <r>
      <rPr>
        <sz val="12"/>
        <color rgb="FFFF0000"/>
        <rFont val="Times New Roman"/>
        <family val="1"/>
      </rPr>
      <t xml:space="preserve">
- báo cáo đợt 6: 29/10</t>
    </r>
    <r>
      <rPr>
        <sz val="12"/>
        <color theme="1"/>
        <rFont val="Times New Roman"/>
        <family val="1"/>
      </rPr>
      <t xml:space="preserve">
</t>
    </r>
  </si>
  <si>
    <r>
      <t xml:space="preserve">- báo cáo đợt 1: 11/8
</t>
    </r>
    <r>
      <rPr>
        <sz val="12"/>
        <rFont val="Times New Roman"/>
        <family val="1"/>
      </rPr>
      <t>- báo cáo đợt 2: 25/8</t>
    </r>
    <r>
      <rPr>
        <sz val="12"/>
        <color theme="1"/>
        <rFont val="Times New Roman"/>
        <family val="1"/>
      </rPr>
      <t xml:space="preserve">
- báo cáo đợt 3: 25/9
- báo cáo đợt 4: 25/10</t>
    </r>
    <r>
      <rPr>
        <sz val="12"/>
        <color rgb="FFFF0000"/>
        <rFont val="Times New Roman"/>
        <family val="1"/>
      </rPr>
      <t xml:space="preserve">
- báo cáo đợt 4: 25/11</t>
    </r>
  </si>
  <si>
    <r>
      <t xml:space="preserve">- Số lượt xuất hiện: </t>
    </r>
    <r>
      <rPr>
        <b/>
        <sz val="12"/>
        <color rgb="FFFF0000"/>
        <rFont val="Times New Roman"/>
        <family val="1"/>
      </rPr>
      <t>13.471</t>
    </r>
    <r>
      <rPr>
        <sz val="12"/>
        <color theme="1"/>
        <rFont val="Times New Roman"/>
        <family val="1"/>
      </rPr>
      <t xml:space="preserve">
- Lượt click: </t>
    </r>
    <r>
      <rPr>
        <b/>
        <sz val="12"/>
        <color rgb="FFFF0000"/>
        <rFont val="Times New Roman"/>
        <family val="1"/>
      </rPr>
      <t>1.235</t>
    </r>
    <r>
      <rPr>
        <sz val="12"/>
        <color theme="1"/>
        <rFont val="Times New Roman"/>
        <family val="1"/>
      </rPr>
      <t xml:space="preserve">
- Số lượng index: </t>
    </r>
    <r>
      <rPr>
        <b/>
        <sz val="12"/>
        <color rgb="FFFF0000"/>
        <rFont val="Times New Roman"/>
        <family val="1"/>
      </rPr>
      <t xml:space="preserve">362
</t>
    </r>
  </si>
  <si>
    <r>
      <t xml:space="preserve">- Số lượt xuất hiện: </t>
    </r>
    <r>
      <rPr>
        <b/>
        <sz val="12"/>
        <color rgb="FFFF0000"/>
        <rFont val="Times New Roman"/>
        <family val="1"/>
      </rPr>
      <t>4.200</t>
    </r>
    <r>
      <rPr>
        <sz val="12"/>
        <color theme="1"/>
        <rFont val="Times New Roman"/>
        <family val="1"/>
      </rPr>
      <t xml:space="preserve">
- Lượt click: </t>
    </r>
    <r>
      <rPr>
        <b/>
        <sz val="12"/>
        <color rgb="FFFF0000"/>
        <rFont val="Times New Roman"/>
        <family val="1"/>
      </rPr>
      <t>72</t>
    </r>
    <r>
      <rPr>
        <sz val="12"/>
        <color theme="1"/>
        <rFont val="Times New Roman"/>
        <family val="1"/>
      </rPr>
      <t xml:space="preserve">
- Số lượng index: </t>
    </r>
    <r>
      <rPr>
        <b/>
        <sz val="12"/>
        <color rgb="FFFF0000"/>
        <rFont val="Times New Roman"/>
        <family val="1"/>
      </rPr>
      <t>409</t>
    </r>
    <r>
      <rPr>
        <sz val="12"/>
        <color theme="1"/>
        <rFont val="Times New Roman"/>
        <family val="1"/>
      </rPr>
      <t xml:space="preserve">
</t>
    </r>
  </si>
  <si>
    <r>
      <t>- Số lượt xuất hiện:</t>
    </r>
    <r>
      <rPr>
        <b/>
        <sz val="12"/>
        <color rgb="FFFF0000"/>
        <rFont val="Times New Roman"/>
        <family val="1"/>
      </rPr>
      <t xml:space="preserve"> 31.000</t>
    </r>
    <r>
      <rPr>
        <sz val="12"/>
        <color theme="1"/>
        <rFont val="Times New Roman"/>
        <family val="1"/>
      </rPr>
      <t xml:space="preserve">
- Lượt click: </t>
    </r>
    <r>
      <rPr>
        <b/>
        <sz val="12"/>
        <color rgb="FFFF0000"/>
        <rFont val="Times New Roman"/>
        <family val="1"/>
      </rPr>
      <t xml:space="preserve"> 1.838</t>
    </r>
    <r>
      <rPr>
        <sz val="12"/>
        <color theme="1"/>
        <rFont val="Times New Roman"/>
        <family val="1"/>
      </rPr>
      <t xml:space="preserve">
- Số lượng index: </t>
    </r>
    <r>
      <rPr>
        <b/>
        <sz val="12"/>
        <color rgb="FFFF0000"/>
        <rFont val="Times New Roman"/>
        <family val="1"/>
      </rPr>
      <t xml:space="preserve">1.000
</t>
    </r>
  </si>
  <si>
    <r>
      <t xml:space="preserve">- Số lượt xuất hiện: </t>
    </r>
    <r>
      <rPr>
        <b/>
        <sz val="12"/>
        <color rgb="FFFF0000"/>
        <rFont val="Times New Roman"/>
        <family val="1"/>
      </rPr>
      <t>8.500</t>
    </r>
    <r>
      <rPr>
        <sz val="12"/>
        <color theme="1"/>
        <rFont val="Times New Roman"/>
        <family val="1"/>
      </rPr>
      <t xml:space="preserve">
- Lượt click: </t>
    </r>
    <r>
      <rPr>
        <b/>
        <sz val="12"/>
        <color rgb="FFFF0000"/>
        <rFont val="Times New Roman"/>
        <family val="1"/>
      </rPr>
      <t>199</t>
    </r>
    <r>
      <rPr>
        <sz val="12"/>
        <color theme="1"/>
        <rFont val="Times New Roman"/>
        <family val="1"/>
      </rPr>
      <t xml:space="preserve">
- Số lượng index: </t>
    </r>
    <r>
      <rPr>
        <b/>
        <sz val="12"/>
        <color rgb="FFFF0000"/>
        <rFont val="Times New Roman"/>
        <family val="1"/>
      </rPr>
      <t xml:space="preserve">695
</t>
    </r>
  </si>
  <si>
    <t>- Thanh toán tháng 6: 0 VNĐ
- Thanh toán tháng 7: 1,559,000 VNĐ
- Thanh toán tháng 8: 3,265,000 VND
- Thanh toán tháng 9: 5.205.500 
- Thanh toán tháng 10: 2,093,500 VNĐ</t>
  </si>
  <si>
    <t>- Thanh toán tháng 6: 610,000 VNĐ
- Thanh toán tháng 7: 205,000 VNĐ
- Thanh toán tháng 8: 80,000 VNĐ 
- Thanh toán tháng 9: 200,000 VNĐ
- Thanh toán tháng 10: 425,000 VNĐ</t>
  </si>
  <si>
    <t xml:space="preserve">- Thanh toán tháng 6: 1,960,000 VNĐ
- Thanh toán tháng 7:  1,375,000 VNĐ
- Thanh toán tháng 8: 175,000 VNĐ
- Thanh toán tháng 9: 0 VNĐ
- Thanh toán tháng 10: 600,000 VNĐ
</t>
  </si>
  <si>
    <t>- Thanh toán tháng 9: 25,000 VNĐ
- Thanh toán tháng 10: 40,000 VNĐ</t>
  </si>
  <si>
    <t>- 1.008 lượt xem trong 28 ngày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</si>
</sst>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#,##0_)\ [$VND]\ ;\ #,##0\)\ \([$VND]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4"/>
      <name val="Times New Roman"/>
      <family val="1"/>
    </font>
    <font>
      <sz val="12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Roman"/>
    </font>
    <font>
      <sz val="12"/>
      <color theme="1"/>
      <name val="Times Roman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28">
    <xf numFmtId="0" fontId="0" fillId="0" borderId="0" xfId="0"/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6" fontId="4" fillId="2" borderId="2" xfId="1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/>
    </xf>
    <xf numFmtId="0" fontId="9" fillId="0" borderId="9" xfId="0" applyFont="1" applyBorder="1"/>
    <xf numFmtId="0" fontId="9" fillId="0" borderId="9" xfId="0" applyFont="1" applyBorder="1" applyAlignment="1">
      <alignment horizontal="left"/>
    </xf>
    <xf numFmtId="0" fontId="9" fillId="0" borderId="9" xfId="0" applyFont="1" applyBorder="1" applyAlignment="1">
      <alignment wrapText="1"/>
    </xf>
    <xf numFmtId="0" fontId="9" fillId="0" borderId="9" xfId="2" applyFont="1" applyBorder="1" applyAlignment="1">
      <alignment horizontal="left" vertical="top" wrapText="1"/>
    </xf>
    <xf numFmtId="0" fontId="10" fillId="0" borderId="0" xfId="0" applyFont="1"/>
    <xf numFmtId="0" fontId="9" fillId="0" borderId="9" xfId="0" quotePrefix="1" applyFont="1" applyBorder="1" applyAlignment="1">
      <alignment horizontal="left" vertical="top" wrapText="1"/>
    </xf>
    <xf numFmtId="0" fontId="9" fillId="0" borderId="9" xfId="0" quotePrefix="1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11" fillId="2" borderId="9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5" xfId="0" applyBorder="1"/>
    <xf numFmtId="0" fontId="13" fillId="2" borderId="0" xfId="0" applyFont="1" applyFill="1"/>
    <xf numFmtId="166" fontId="3" fillId="2" borderId="0" xfId="0" applyNumberFormat="1" applyFont="1" applyFill="1"/>
    <xf numFmtId="0" fontId="7" fillId="0" borderId="9" xfId="0" applyFont="1" applyBorder="1" applyAlignment="1">
      <alignment horizontal="center" vertical="center"/>
    </xf>
    <xf numFmtId="166" fontId="7" fillId="0" borderId="9" xfId="0" applyNumberFormat="1" applyFont="1" applyBorder="1" applyAlignment="1">
      <alignment horizontal="center" vertical="center"/>
    </xf>
    <xf numFmtId="166" fontId="6" fillId="0" borderId="0" xfId="0" applyNumberFormat="1" applyFont="1"/>
    <xf numFmtId="0" fontId="8" fillId="0" borderId="9" xfId="0" quotePrefix="1" applyFont="1" applyBorder="1" applyAlignment="1">
      <alignment vertical="top" wrapText="1"/>
    </xf>
    <xf numFmtId="0" fontId="8" fillId="0" borderId="9" xfId="0" applyFont="1" applyBorder="1" applyAlignment="1">
      <alignment horizontal="left" vertical="center" wrapText="1"/>
    </xf>
    <xf numFmtId="0" fontId="8" fillId="0" borderId="9" xfId="0" quotePrefix="1" applyFont="1" applyBorder="1" applyAlignment="1">
      <alignment horizontal="left" vertical="top" wrapText="1"/>
    </xf>
    <xf numFmtId="0" fontId="12" fillId="0" borderId="9" xfId="0" quotePrefix="1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/>
    </xf>
    <xf numFmtId="167" fontId="8" fillId="0" borderId="9" xfId="3" applyNumberFormat="1" applyFont="1" applyFill="1" applyBorder="1" applyAlignment="1">
      <alignment horizontal="left" vertical="top" wrapText="1"/>
    </xf>
    <xf numFmtId="14" fontId="8" fillId="0" borderId="9" xfId="0" applyNumberFormat="1" applyFont="1" applyBorder="1" applyAlignment="1">
      <alignment horizontal="left" vertical="top" wrapText="1"/>
    </xf>
    <xf numFmtId="14" fontId="8" fillId="0" borderId="9" xfId="0" quotePrefix="1" applyNumberFormat="1" applyFont="1" applyBorder="1" applyAlignment="1">
      <alignment horizontal="left" vertical="top" wrapText="1"/>
    </xf>
    <xf numFmtId="14" fontId="8" fillId="0" borderId="9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top" wrapText="1"/>
    </xf>
    <xf numFmtId="167" fontId="8" fillId="0" borderId="9" xfId="3" applyNumberFormat="1" applyFont="1" applyFill="1" applyBorder="1" applyAlignment="1">
      <alignment horizontal="left" vertical="top"/>
    </xf>
    <xf numFmtId="14" fontId="8" fillId="0" borderId="9" xfId="0" applyNumberFormat="1" applyFont="1" applyBorder="1" applyAlignment="1">
      <alignment horizontal="left" vertical="top"/>
    </xf>
    <xf numFmtId="14" fontId="8" fillId="0" borderId="9" xfId="0" quotePrefix="1" applyNumberFormat="1" applyFont="1" applyBorder="1" applyAlignment="1">
      <alignment vertical="top" wrapText="1"/>
    </xf>
    <xf numFmtId="14" fontId="9" fillId="0" borderId="9" xfId="0" quotePrefix="1" applyNumberFormat="1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center"/>
    </xf>
    <xf numFmtId="14" fontId="9" fillId="0" borderId="9" xfId="0" quotePrefix="1" applyNumberFormat="1" applyFont="1" applyBorder="1" applyAlignment="1">
      <alignment vertical="top" wrapText="1"/>
    </xf>
    <xf numFmtId="14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164" fontId="5" fillId="0" borderId="9" xfId="3" applyFont="1" applyFill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 wrapText="1"/>
    </xf>
    <xf numFmtId="0" fontId="2" fillId="0" borderId="9" xfId="2" applyBorder="1" applyAlignment="1">
      <alignment wrapText="1"/>
    </xf>
    <xf numFmtId="0" fontId="2" fillId="0" borderId="9" xfId="2" quotePrefix="1" applyBorder="1" applyAlignment="1">
      <alignment wrapText="1"/>
    </xf>
    <xf numFmtId="0" fontId="2" fillId="0" borderId="9" xfId="2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9" fillId="0" borderId="9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6" fontId="0" fillId="0" borderId="0" xfId="0" applyNumberFormat="1" applyAlignment="1">
      <alignment horizontal="center" vertical="center"/>
    </xf>
    <xf numFmtId="0" fontId="9" fillId="0" borderId="9" xfId="0" applyFont="1" applyBorder="1" applyAlignment="1">
      <alignment vertical="top"/>
    </xf>
    <xf numFmtId="0" fontId="9" fillId="0" borderId="9" xfId="0" applyFont="1" applyBorder="1" applyAlignment="1">
      <alignment horizontal="left" vertical="top"/>
    </xf>
    <xf numFmtId="0" fontId="9" fillId="0" borderId="9" xfId="0" applyFont="1" applyBorder="1" applyAlignment="1">
      <alignment horizontal="center" vertical="top"/>
    </xf>
    <xf numFmtId="166" fontId="9" fillId="0" borderId="9" xfId="0" applyNumberFormat="1" applyFont="1" applyBorder="1" applyAlignment="1">
      <alignment horizontal="center" vertical="top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5" fillId="6" borderId="9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6" fillId="7" borderId="6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top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horizontal="center" wrapText="1"/>
    </xf>
    <xf numFmtId="0" fontId="6" fillId="6" borderId="6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9" xfId="0" applyBorder="1"/>
    <xf numFmtId="0" fontId="15" fillId="0" borderId="9" xfId="0" applyFont="1" applyFill="1" applyBorder="1" applyAlignment="1">
      <alignment horizontal="center" vertical="top"/>
    </xf>
    <xf numFmtId="0" fontId="16" fillId="0" borderId="9" xfId="0" quotePrefix="1" applyFont="1" applyFill="1" applyBorder="1" applyAlignment="1">
      <alignment horizontal="left" vertical="top" wrapText="1"/>
    </xf>
    <xf numFmtId="0" fontId="16" fillId="0" borderId="9" xfId="0" quotePrefix="1" applyFont="1" applyBorder="1" applyAlignment="1">
      <alignment vertical="top" wrapText="1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166" fontId="0" fillId="0" borderId="0" xfId="0" applyNumberFormat="1"/>
  </cellXfs>
  <cellStyles count="4">
    <cellStyle name="Comma" xfId="1" builtinId="3"/>
    <cellStyle name="Currency" xfId="3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6A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huonghieuweb.com/cms/nhaplieu?website=0&amp;nguoinhap=54&amp;tungay=2021-07-01&amp;denngay=2021-07-31" TargetMode="External"/><Relationship Id="rId1" Type="http://schemas.openxmlformats.org/officeDocument/2006/relationships/hyperlink" Target="https://thuonghieuweb.com/cms/nhaplieu?website=0&amp;nguoinhap=54&amp;tungay=2021-07-01&amp;denngay=2021-07-3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93AE-EE2D-491B-8C62-782C3350D85D}">
  <dimension ref="A1:AD19"/>
  <sheetViews>
    <sheetView zoomScale="87" zoomScaleNormal="87" workbookViewId="0">
      <selection activeCell="AB20" sqref="AB20"/>
    </sheetView>
  </sheetViews>
  <sheetFormatPr baseColWidth="10" defaultColWidth="8.83203125" defaultRowHeight="20"/>
  <cols>
    <col min="2" max="2" width="33.6640625" style="26" customWidth="1"/>
    <col min="3" max="3" width="9.1640625" style="26" hidden="1" customWidth="1"/>
    <col min="4" max="4" width="12.33203125" style="26" hidden="1" customWidth="1"/>
    <col min="5" max="5" width="10.5" style="26" hidden="1" customWidth="1"/>
    <col min="6" max="6" width="13.1640625" style="26" hidden="1" customWidth="1"/>
    <col min="7" max="7" width="9.83203125" style="26" hidden="1" customWidth="1"/>
    <col min="8" max="8" width="13.1640625" style="26" hidden="1" customWidth="1"/>
    <col min="9" max="9" width="6.83203125" style="26" hidden="1" customWidth="1"/>
    <col min="10" max="10" width="13.1640625" style="26" hidden="1" customWidth="1"/>
    <col min="11" max="11" width="5.83203125" style="26" hidden="1" customWidth="1"/>
    <col min="12" max="12" width="11.83203125" hidden="1" customWidth="1"/>
    <col min="13" max="13" width="6.1640625" hidden="1" customWidth="1"/>
    <col min="14" max="14" width="11.5" hidden="1" customWidth="1"/>
    <col min="15" max="15" width="7.5" hidden="1" customWidth="1"/>
    <col min="16" max="16" width="12.5" hidden="1" customWidth="1"/>
    <col min="17" max="17" width="7" hidden="1" customWidth="1"/>
    <col min="18" max="18" width="13.33203125" hidden="1" customWidth="1"/>
    <col min="19" max="19" width="7.1640625" hidden="1" customWidth="1"/>
    <col min="20" max="20" width="13.83203125" hidden="1" customWidth="1"/>
    <col min="21" max="21" width="8.1640625" hidden="1" customWidth="1"/>
    <col min="22" max="23" width="13.83203125" hidden="1" customWidth="1"/>
    <col min="24" max="24" width="14.33203125" hidden="1" customWidth="1"/>
    <col min="25" max="25" width="11" hidden="1" customWidth="1"/>
    <col min="26" max="26" width="16.5" hidden="1" customWidth="1"/>
    <col min="27" max="27" width="11.6640625" hidden="1" customWidth="1"/>
    <col min="28" max="28" width="19.5" customWidth="1"/>
    <col min="29" max="29" width="29.6640625" style="69" customWidth="1"/>
    <col min="30" max="30" width="48.83203125" customWidth="1"/>
  </cols>
  <sheetData>
    <row r="1" spans="1:30" ht="28.5" customHeight="1">
      <c r="A1" s="75" t="s">
        <v>98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7"/>
    </row>
    <row r="2" spans="1:30" ht="28.5" hidden="1" customHeight="1">
      <c r="A2" s="1"/>
      <c r="B2" s="2"/>
      <c r="C2" s="3" t="s">
        <v>0</v>
      </c>
      <c r="D2" s="4">
        <v>1500</v>
      </c>
      <c r="E2" s="3" t="s">
        <v>1</v>
      </c>
      <c r="F2" s="4">
        <v>5000</v>
      </c>
      <c r="G2" s="3" t="s">
        <v>2</v>
      </c>
      <c r="H2" s="4">
        <v>15000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  <c r="AA2" s="30"/>
      <c r="AB2" s="30"/>
      <c r="AC2" s="67"/>
      <c r="AD2" s="33"/>
    </row>
    <row r="3" spans="1:30" ht="20.25" customHeight="1">
      <c r="A3" s="78" t="s">
        <v>3</v>
      </c>
      <c r="B3" s="81" t="s">
        <v>4</v>
      </c>
      <c r="C3" s="82" t="s">
        <v>5</v>
      </c>
      <c r="D3" s="83"/>
      <c r="E3" s="83"/>
      <c r="F3" s="83"/>
      <c r="G3" s="84" t="s">
        <v>6</v>
      </c>
      <c r="H3" s="85"/>
      <c r="I3" s="6"/>
      <c r="J3" s="6"/>
      <c r="K3" s="86" t="s">
        <v>7</v>
      </c>
      <c r="L3" s="87"/>
      <c r="M3" s="87"/>
      <c r="N3" s="87"/>
      <c r="O3" s="88" t="s">
        <v>8</v>
      </c>
      <c r="P3" s="89"/>
      <c r="Q3" s="89"/>
      <c r="R3" s="89"/>
      <c r="S3" s="90" t="s">
        <v>9</v>
      </c>
      <c r="T3" s="91"/>
      <c r="U3" s="91"/>
      <c r="V3" s="91"/>
      <c r="W3" s="92" t="s">
        <v>10</v>
      </c>
      <c r="X3" s="93"/>
      <c r="Y3" s="93"/>
      <c r="Z3" s="93"/>
      <c r="AA3" s="94" t="s">
        <v>11</v>
      </c>
      <c r="AB3" s="97" t="s">
        <v>12</v>
      </c>
      <c r="AC3" s="98" t="s">
        <v>13</v>
      </c>
      <c r="AD3" s="97" t="s">
        <v>14</v>
      </c>
    </row>
    <row r="4" spans="1:30" ht="20.25" customHeight="1">
      <c r="A4" s="79"/>
      <c r="B4" s="81"/>
      <c r="C4" s="99" t="s">
        <v>15</v>
      </c>
      <c r="D4" s="99"/>
      <c r="E4" s="100" t="s">
        <v>16</v>
      </c>
      <c r="F4" s="101"/>
      <c r="G4" s="102" t="s">
        <v>15</v>
      </c>
      <c r="H4" s="103"/>
      <c r="I4" s="108" t="s">
        <v>17</v>
      </c>
      <c r="J4" s="108"/>
      <c r="K4" s="108" t="s">
        <v>15</v>
      </c>
      <c r="L4" s="108"/>
      <c r="M4" s="108" t="s">
        <v>17</v>
      </c>
      <c r="N4" s="108"/>
      <c r="O4" s="109" t="s">
        <v>15</v>
      </c>
      <c r="P4" s="109"/>
      <c r="Q4" s="109" t="s">
        <v>17</v>
      </c>
      <c r="R4" s="109"/>
      <c r="S4" s="104" t="s">
        <v>15</v>
      </c>
      <c r="T4" s="104"/>
      <c r="U4" s="104" t="s">
        <v>17</v>
      </c>
      <c r="V4" s="104"/>
      <c r="W4" s="105" t="s">
        <v>15</v>
      </c>
      <c r="X4" s="105"/>
      <c r="Y4" s="106" t="s">
        <v>17</v>
      </c>
      <c r="Z4" s="107"/>
      <c r="AA4" s="95"/>
      <c r="AB4" s="97"/>
      <c r="AC4" s="98"/>
      <c r="AD4" s="97"/>
    </row>
    <row r="5" spans="1:30" ht="17">
      <c r="A5" s="80"/>
      <c r="B5" s="81"/>
      <c r="C5" s="7" t="s">
        <v>18</v>
      </c>
      <c r="D5" s="7" t="s">
        <v>19</v>
      </c>
      <c r="E5" s="8" t="s">
        <v>18</v>
      </c>
      <c r="F5" s="8" t="s">
        <v>19</v>
      </c>
      <c r="G5" s="9" t="s">
        <v>18</v>
      </c>
      <c r="H5" s="9" t="s">
        <v>19</v>
      </c>
      <c r="I5" s="10" t="s">
        <v>18</v>
      </c>
      <c r="J5" s="10" t="s">
        <v>19</v>
      </c>
      <c r="K5" s="11" t="s">
        <v>18</v>
      </c>
      <c r="L5" s="11" t="s">
        <v>19</v>
      </c>
      <c r="M5" s="10" t="s">
        <v>18</v>
      </c>
      <c r="N5" s="12" t="s">
        <v>19</v>
      </c>
      <c r="O5" s="13" t="s">
        <v>18</v>
      </c>
      <c r="P5" s="13" t="s">
        <v>19</v>
      </c>
      <c r="Q5" s="14" t="s">
        <v>18</v>
      </c>
      <c r="R5" s="14" t="s">
        <v>19</v>
      </c>
      <c r="S5" s="15" t="s">
        <v>18</v>
      </c>
      <c r="T5" s="15" t="s">
        <v>19</v>
      </c>
      <c r="U5" s="16" t="s">
        <v>18</v>
      </c>
      <c r="V5" s="16" t="s">
        <v>19</v>
      </c>
      <c r="W5" s="17" t="s">
        <v>18</v>
      </c>
      <c r="X5" s="17" t="s">
        <v>19</v>
      </c>
      <c r="Y5" s="18" t="s">
        <v>18</v>
      </c>
      <c r="Z5" s="18" t="s">
        <v>19</v>
      </c>
      <c r="AA5" s="96"/>
      <c r="AB5" s="97"/>
      <c r="AC5" s="98"/>
      <c r="AD5" s="97"/>
    </row>
    <row r="6" spans="1:30" s="23" customFormat="1" ht="49.5" customHeight="1">
      <c r="A6" s="71">
        <f>COUNTA($A$3:A5)</f>
        <v>1</v>
      </c>
      <c r="B6" s="72" t="s">
        <v>20</v>
      </c>
      <c r="C6" s="73">
        <v>7</v>
      </c>
      <c r="D6" s="74">
        <f>C6*$F$2</f>
        <v>35000</v>
      </c>
      <c r="E6" s="73"/>
      <c r="F6" s="74">
        <f>E6*$D$2</f>
        <v>0</v>
      </c>
      <c r="G6" s="73"/>
      <c r="H6" s="74">
        <f>G6*$F$2</f>
        <v>0</v>
      </c>
      <c r="I6" s="73"/>
      <c r="J6" s="74">
        <f>I6*$H$2</f>
        <v>0</v>
      </c>
      <c r="K6" s="73"/>
      <c r="L6" s="74">
        <f>K6*$F$2</f>
        <v>0</v>
      </c>
      <c r="M6" s="73"/>
      <c r="N6" s="74">
        <f>M6*$H$2</f>
        <v>0</v>
      </c>
      <c r="O6" s="73"/>
      <c r="P6" s="74">
        <f>O6*$F$2</f>
        <v>0</v>
      </c>
      <c r="Q6" s="73"/>
      <c r="R6" s="74">
        <f>Q6*$H$2</f>
        <v>0</v>
      </c>
      <c r="S6" s="73"/>
      <c r="T6" s="74">
        <f>S6*$F$2</f>
        <v>0</v>
      </c>
      <c r="U6" s="73"/>
      <c r="V6" s="74">
        <f>U6*$H$2</f>
        <v>0</v>
      </c>
      <c r="W6" s="73"/>
      <c r="X6" s="74">
        <f>W6*$F$2</f>
        <v>0</v>
      </c>
      <c r="Y6" s="73"/>
      <c r="Z6" s="74">
        <f t="shared" ref="Z6:Z15" si="0">Y6*$H$2</f>
        <v>0</v>
      </c>
      <c r="AA6" s="74"/>
      <c r="AB6" s="74">
        <f>VLOOKUP(B6,'BÁO CÁO CHI TIẾT '!$B$6:$AA$18,24,0)</f>
        <v>515500</v>
      </c>
      <c r="AC6" s="68" t="str">
        <f>VLOOKUP(B6,'BÁO CÁO CHI TIẾT '!$B$6:$AA$18,25,0)</f>
        <v>04017627601 Bui Thi Mai Anh Tiên Phong Bank ( TP Bank)</v>
      </c>
      <c r="AD6" s="22" t="str">
        <f>VLOOKUP(B6,'BÁO CÁO CHI TIẾT '!$B$6:$AA$18,26,0)</f>
        <v>https://thuonghieuweb.com/cms/nhaplieu?website=0&amp;nguoinhap=54&amp;tungay=2021-10-10&amp;denngay=2021-10-31&amp;tinhtrang=0</v>
      </c>
    </row>
    <row r="7" spans="1:30" s="23" customFormat="1" ht="51">
      <c r="A7" s="71">
        <f>COUNTA($A$3:A6)</f>
        <v>2</v>
      </c>
      <c r="B7" s="72" t="s">
        <v>21</v>
      </c>
      <c r="C7" s="73">
        <v>16</v>
      </c>
      <c r="D7" s="74">
        <f t="shared" ref="D7:D17" si="1">C7*$F$2</f>
        <v>80000</v>
      </c>
      <c r="E7" s="73"/>
      <c r="F7" s="74">
        <f t="shared" ref="F7:F17" si="2">E7*$D$2</f>
        <v>0</v>
      </c>
      <c r="G7" s="73">
        <v>20</v>
      </c>
      <c r="H7" s="74">
        <f t="shared" ref="H7:H17" si="3">G7*$F$2</f>
        <v>100000</v>
      </c>
      <c r="I7" s="73"/>
      <c r="J7" s="74">
        <f t="shared" ref="J7:J17" si="4">I7*$H$2</f>
        <v>0</v>
      </c>
      <c r="K7" s="73"/>
      <c r="L7" s="74">
        <f t="shared" ref="L7:L17" si="5">K7*$F$2</f>
        <v>0</v>
      </c>
      <c r="M7" s="73"/>
      <c r="N7" s="74">
        <f t="shared" ref="N7:N17" si="6">M7*$H$2</f>
        <v>0</v>
      </c>
      <c r="O7" s="73"/>
      <c r="P7" s="74">
        <f t="shared" ref="P7:P17" si="7">O7*$F$2</f>
        <v>0</v>
      </c>
      <c r="Q7" s="73"/>
      <c r="R7" s="74">
        <f t="shared" ref="R7:R17" si="8">Q7*$H$2</f>
        <v>0</v>
      </c>
      <c r="S7" s="73"/>
      <c r="T7" s="74">
        <f t="shared" ref="T7:T17" si="9">S7*$F$2</f>
        <v>0</v>
      </c>
      <c r="U7" s="73"/>
      <c r="V7" s="74">
        <f t="shared" ref="V7:V17" si="10">U7*$H$2</f>
        <v>0</v>
      </c>
      <c r="W7" s="73"/>
      <c r="X7" s="74">
        <f t="shared" ref="X7:X17" si="11">W7*$F$2</f>
        <v>0</v>
      </c>
      <c r="Y7" s="73"/>
      <c r="Z7" s="74">
        <f t="shared" si="0"/>
        <v>0</v>
      </c>
      <c r="AA7" s="74"/>
      <c r="AB7" s="74">
        <f>VLOOKUP(B7,'BÁO CÁO CHI TIẾT '!$B$6:$AA$18,24,0)</f>
        <v>0</v>
      </c>
      <c r="AC7" s="68" t="str">
        <f>VLOOKUP(B7,'BÁO CÁO CHI TIẾT '!$B$6:$AA$18,25,0)</f>
        <v>0080104530005 Ngân Hàng MB chi nhánh Xuân Thuỷ Hà Nội</v>
      </c>
      <c r="AD7" s="22">
        <f>VLOOKUP(B7,'BÁO CÁO CHI TIẾT '!$B$6:$AA$18,26,0)</f>
        <v>0</v>
      </c>
    </row>
    <row r="8" spans="1:30" s="23" customFormat="1" ht="51" customHeight="1">
      <c r="A8" s="71">
        <f>COUNTA($A$3:A7)</f>
        <v>3</v>
      </c>
      <c r="B8" s="72" t="s">
        <v>23</v>
      </c>
      <c r="C8" s="73">
        <v>15</v>
      </c>
      <c r="D8" s="74">
        <f t="shared" si="1"/>
        <v>75000</v>
      </c>
      <c r="E8" s="73"/>
      <c r="F8" s="74">
        <f t="shared" si="2"/>
        <v>0</v>
      </c>
      <c r="G8" s="73"/>
      <c r="H8" s="74">
        <f t="shared" si="3"/>
        <v>0</v>
      </c>
      <c r="I8" s="73"/>
      <c r="J8" s="74">
        <f t="shared" si="4"/>
        <v>0</v>
      </c>
      <c r="K8" s="73"/>
      <c r="L8" s="74">
        <f t="shared" si="5"/>
        <v>0</v>
      </c>
      <c r="M8" s="73"/>
      <c r="N8" s="74">
        <f t="shared" si="6"/>
        <v>0</v>
      </c>
      <c r="O8" s="73"/>
      <c r="P8" s="74">
        <f t="shared" si="7"/>
        <v>0</v>
      </c>
      <c r="Q8" s="73"/>
      <c r="R8" s="74">
        <f t="shared" si="8"/>
        <v>0</v>
      </c>
      <c r="S8" s="73">
        <v>5</v>
      </c>
      <c r="T8" s="74">
        <f t="shared" si="9"/>
        <v>25000</v>
      </c>
      <c r="U8" s="73"/>
      <c r="V8" s="74">
        <f t="shared" si="10"/>
        <v>0</v>
      </c>
      <c r="W8" s="73">
        <v>60</v>
      </c>
      <c r="X8" s="74">
        <f t="shared" si="11"/>
        <v>300000</v>
      </c>
      <c r="Y8" s="73"/>
      <c r="Z8" s="74">
        <f t="shared" si="0"/>
        <v>0</v>
      </c>
      <c r="AA8" s="74"/>
      <c r="AB8" s="74">
        <f>VLOOKUP(B8,'BÁO CÁO CHI TIẾT '!$B$6:$AA$18,24,0)</f>
        <v>90000</v>
      </c>
      <c r="AC8" s="68" t="str">
        <f>VLOOKUP(B8,'BÁO CÁO CHI TIẾT '!$B$6:$AA$18,25,0)</f>
        <v>19037104990012 Bùi Quang Hiệp Techcombank</v>
      </c>
      <c r="AD8" s="22" t="str">
        <f>VLOOKUP(B8,'BÁO CÁO CHI TIẾT '!$B$6:$AA$18,26,0)</f>
        <v>https://thuonghieuweb.com/cms/nhaplieu?website=0&amp;nguoinhap=37&amp;tungay=2021-10-10&amp;denngay=2021-10-31&amp;tinhtrang=0</v>
      </c>
    </row>
    <row r="9" spans="1:30" s="23" customFormat="1" ht="48.75" customHeight="1">
      <c r="A9" s="71">
        <f>COUNTA($A$3:A8)</f>
        <v>4</v>
      </c>
      <c r="B9" s="72" t="s">
        <v>25</v>
      </c>
      <c r="C9" s="73">
        <v>7</v>
      </c>
      <c r="D9" s="74">
        <f t="shared" si="1"/>
        <v>35000</v>
      </c>
      <c r="E9" s="73"/>
      <c r="F9" s="74">
        <f t="shared" si="2"/>
        <v>0</v>
      </c>
      <c r="G9" s="73"/>
      <c r="H9" s="74">
        <f t="shared" si="3"/>
        <v>0</v>
      </c>
      <c r="I9" s="73">
        <v>2</v>
      </c>
      <c r="J9" s="74">
        <f t="shared" si="4"/>
        <v>30000</v>
      </c>
      <c r="K9" s="73"/>
      <c r="L9" s="74">
        <f t="shared" si="5"/>
        <v>0</v>
      </c>
      <c r="M9" s="73"/>
      <c r="N9" s="74">
        <f t="shared" si="6"/>
        <v>0</v>
      </c>
      <c r="O9" s="73"/>
      <c r="P9" s="74">
        <f t="shared" si="7"/>
        <v>0</v>
      </c>
      <c r="Q9" s="73">
        <v>2</v>
      </c>
      <c r="R9" s="74">
        <f t="shared" si="8"/>
        <v>30000</v>
      </c>
      <c r="S9" s="73"/>
      <c r="T9" s="74">
        <f t="shared" si="9"/>
        <v>0</v>
      </c>
      <c r="U9" s="73"/>
      <c r="V9" s="74">
        <f t="shared" si="10"/>
        <v>0</v>
      </c>
      <c r="W9" s="73">
        <v>30</v>
      </c>
      <c r="X9" s="74">
        <f t="shared" si="11"/>
        <v>150000</v>
      </c>
      <c r="Y9" s="73"/>
      <c r="Z9" s="74">
        <f t="shared" si="0"/>
        <v>0</v>
      </c>
      <c r="AA9" s="74">
        <v>5000</v>
      </c>
      <c r="AB9" s="74">
        <f>VLOOKUP(B9,'BÁO CÁO CHI TIẾT '!$B$6:$AA$18,24,0)</f>
        <v>50000</v>
      </c>
      <c r="AC9" s="68" t="str">
        <f>VLOOKUP(B9,'BÁO CÁO CHI TIẾT '!$B$6:$AA$18,25,0)</f>
        <v>491000178081 Dong Minh Quan VCB chi nhánh Thăng Long</v>
      </c>
      <c r="AD9" s="22" t="str">
        <f>VLOOKUP(B9,'BÁO CÁO CHI TIẾT '!$B$6:$AA$18,26,0)</f>
        <v>https://thuonghieuweb.com/cms/nhaplieu?website=0&amp;nguoinhap=38&amp;tungay=2021-10-10&amp;denngay=2021-10-31&amp;tinhtrang=0</v>
      </c>
    </row>
    <row r="10" spans="1:30" s="23" customFormat="1" ht="46.5" customHeight="1">
      <c r="A10" s="71">
        <f>COUNTA($A$3:A9)</f>
        <v>5</v>
      </c>
      <c r="B10" s="72" t="s">
        <v>27</v>
      </c>
      <c r="C10" s="73">
        <v>12</v>
      </c>
      <c r="D10" s="74">
        <f t="shared" si="1"/>
        <v>60000</v>
      </c>
      <c r="E10" s="73"/>
      <c r="F10" s="74">
        <f t="shared" si="2"/>
        <v>0</v>
      </c>
      <c r="G10" s="73"/>
      <c r="H10" s="74">
        <f t="shared" si="3"/>
        <v>0</v>
      </c>
      <c r="I10" s="73">
        <v>1</v>
      </c>
      <c r="J10" s="74">
        <f t="shared" si="4"/>
        <v>15000</v>
      </c>
      <c r="K10" s="73"/>
      <c r="L10" s="74">
        <f t="shared" si="5"/>
        <v>0</v>
      </c>
      <c r="M10" s="73"/>
      <c r="N10" s="74">
        <f t="shared" si="6"/>
        <v>0</v>
      </c>
      <c r="O10" s="73"/>
      <c r="P10" s="74">
        <f t="shared" si="7"/>
        <v>0</v>
      </c>
      <c r="Q10" s="73">
        <v>1</v>
      </c>
      <c r="R10" s="74">
        <f t="shared" si="8"/>
        <v>15000</v>
      </c>
      <c r="S10" s="73"/>
      <c r="T10" s="74">
        <f t="shared" si="9"/>
        <v>0</v>
      </c>
      <c r="U10" s="73"/>
      <c r="V10" s="74">
        <f t="shared" si="10"/>
        <v>0</v>
      </c>
      <c r="W10" s="73"/>
      <c r="X10" s="74">
        <f t="shared" si="11"/>
        <v>0</v>
      </c>
      <c r="Y10" s="73"/>
      <c r="Z10" s="74">
        <f t="shared" si="0"/>
        <v>0</v>
      </c>
      <c r="AA10" s="74"/>
      <c r="AB10" s="74">
        <f>VLOOKUP(B10,'BÁO CÁO CHI TIẾT '!$B$6:$AA$18,24,0)</f>
        <v>0</v>
      </c>
      <c r="AC10" s="68" t="str">
        <f>VLOOKUP(B10,'BÁO CÁO CHI TIẾT '!$B$6:$AA$18,25,0)</f>
        <v>0011004440615 Nguyen Phuong Huyen Vietcombank</v>
      </c>
      <c r="AD10" s="22">
        <f>VLOOKUP(B10,'BÁO CÁO CHI TIẾT '!$B$6:$AA$18,26,0)</f>
        <v>0</v>
      </c>
    </row>
    <row r="11" spans="1:30" s="23" customFormat="1" ht="51">
      <c r="A11" s="71">
        <f>COUNTA($A$3:A10)</f>
        <v>6</v>
      </c>
      <c r="B11" s="72" t="s">
        <v>29</v>
      </c>
      <c r="C11" s="73">
        <v>15</v>
      </c>
      <c r="D11" s="74">
        <f t="shared" si="1"/>
        <v>75000</v>
      </c>
      <c r="E11" s="73"/>
      <c r="F11" s="74">
        <f t="shared" si="2"/>
        <v>0</v>
      </c>
      <c r="G11" s="73"/>
      <c r="H11" s="74">
        <f t="shared" si="3"/>
        <v>0</v>
      </c>
      <c r="I11" s="73"/>
      <c r="J11" s="74">
        <f t="shared" si="4"/>
        <v>0</v>
      </c>
      <c r="K11" s="73"/>
      <c r="L11" s="74">
        <f t="shared" si="5"/>
        <v>0</v>
      </c>
      <c r="M11" s="73"/>
      <c r="N11" s="74">
        <f t="shared" si="6"/>
        <v>0</v>
      </c>
      <c r="O11" s="73"/>
      <c r="P11" s="74">
        <f t="shared" si="7"/>
        <v>0</v>
      </c>
      <c r="Q11" s="73"/>
      <c r="R11" s="74">
        <f t="shared" si="8"/>
        <v>0</v>
      </c>
      <c r="S11" s="73">
        <v>87</v>
      </c>
      <c r="T11" s="74">
        <f t="shared" si="9"/>
        <v>435000</v>
      </c>
      <c r="U11" s="73">
        <v>6</v>
      </c>
      <c r="V11" s="74">
        <f t="shared" si="10"/>
        <v>90000</v>
      </c>
      <c r="W11" s="73"/>
      <c r="X11" s="74">
        <f t="shared" si="11"/>
        <v>0</v>
      </c>
      <c r="Y11" s="73"/>
      <c r="Z11" s="74">
        <f t="shared" si="0"/>
        <v>0</v>
      </c>
      <c r="AA11" s="74">
        <v>20000</v>
      </c>
      <c r="AB11" s="74">
        <f>VLOOKUP(B11,'BÁO CÁO CHI TIẾT '!$B$6:$AA$18,24,0)</f>
        <v>25000</v>
      </c>
      <c r="AC11" s="68" t="str">
        <f>VLOOKUP(B11,'BÁO CÁO CHI TIẾT '!$B$6:$AA$18,25,0)</f>
        <v>19036051677019 Dao Hieu Trang Techcombank</v>
      </c>
      <c r="AD11" s="22" t="str">
        <f>VLOOKUP(B11,'BÁO CÁO CHI TIẾT '!$B$6:$AA$18,26,0)</f>
        <v>https://thuonghieuweb.com/cms/nhaplieu?website=0&amp;nguoinhap=40&amp;tungay=2021-10-10&amp;denngay=2021-10-31&amp;tinhtrang=0</v>
      </c>
    </row>
    <row r="12" spans="1:30" s="23" customFormat="1" ht="51">
      <c r="A12" s="71">
        <f>COUNTA($A$3:A11)</f>
        <v>7</v>
      </c>
      <c r="B12" s="72" t="s">
        <v>31</v>
      </c>
      <c r="C12" s="73">
        <v>10</v>
      </c>
      <c r="D12" s="74">
        <f t="shared" si="1"/>
        <v>50000</v>
      </c>
      <c r="E12" s="73"/>
      <c r="F12" s="74">
        <f t="shared" si="2"/>
        <v>0</v>
      </c>
      <c r="G12" s="73"/>
      <c r="H12" s="74">
        <f t="shared" si="3"/>
        <v>0</v>
      </c>
      <c r="I12" s="73">
        <v>2</v>
      </c>
      <c r="J12" s="74">
        <f t="shared" si="4"/>
        <v>30000</v>
      </c>
      <c r="K12" s="73"/>
      <c r="L12" s="74">
        <f t="shared" si="5"/>
        <v>0</v>
      </c>
      <c r="M12" s="73"/>
      <c r="N12" s="74">
        <f t="shared" si="6"/>
        <v>0</v>
      </c>
      <c r="O12" s="73"/>
      <c r="P12" s="74">
        <f t="shared" si="7"/>
        <v>0</v>
      </c>
      <c r="Q12" s="73">
        <v>2</v>
      </c>
      <c r="R12" s="74">
        <f t="shared" si="8"/>
        <v>30000</v>
      </c>
      <c r="S12" s="73">
        <v>105</v>
      </c>
      <c r="T12" s="74">
        <f t="shared" si="9"/>
        <v>525000</v>
      </c>
      <c r="U12" s="73"/>
      <c r="V12" s="74">
        <f t="shared" si="10"/>
        <v>0</v>
      </c>
      <c r="W12" s="73"/>
      <c r="X12" s="74">
        <f t="shared" si="11"/>
        <v>0</v>
      </c>
      <c r="Y12" s="73"/>
      <c r="Z12" s="74">
        <f t="shared" si="0"/>
        <v>0</v>
      </c>
      <c r="AA12" s="74"/>
      <c r="AB12" s="74">
        <f>VLOOKUP(B12,'BÁO CÁO CHI TIẾT '!$B$6:$AA$18,24,0)</f>
        <v>0</v>
      </c>
      <c r="AC12" s="68" t="str">
        <f>VLOOKUP(B12,'BÁO CÁO CHI TIẾT '!$B$6:$AA$18,25,0)</f>
        <v>19035591546014 Pham Minh Ngoc Teckcombank</v>
      </c>
      <c r="AD12" s="22">
        <f>VLOOKUP(B12,'BÁO CÁO CHI TIẾT '!$B$6:$AA$18,26,0)</f>
        <v>0</v>
      </c>
    </row>
    <row r="13" spans="1:30" s="23" customFormat="1" ht="44.25" customHeight="1">
      <c r="A13" s="71">
        <f>COUNTA($A$3:A12)</f>
        <v>8</v>
      </c>
      <c r="B13" s="72" t="s">
        <v>33</v>
      </c>
      <c r="C13" s="73">
        <v>10</v>
      </c>
      <c r="D13" s="74">
        <f t="shared" si="1"/>
        <v>50000</v>
      </c>
      <c r="E13" s="73"/>
      <c r="F13" s="74">
        <f t="shared" si="2"/>
        <v>0</v>
      </c>
      <c r="G13" s="73"/>
      <c r="H13" s="74">
        <f t="shared" si="3"/>
        <v>0</v>
      </c>
      <c r="I13" s="73"/>
      <c r="J13" s="74">
        <f t="shared" si="4"/>
        <v>0</v>
      </c>
      <c r="K13" s="73"/>
      <c r="L13" s="74">
        <f t="shared" si="5"/>
        <v>0</v>
      </c>
      <c r="M13" s="73"/>
      <c r="N13" s="74">
        <f t="shared" si="6"/>
        <v>0</v>
      </c>
      <c r="O13" s="73"/>
      <c r="P13" s="74">
        <f t="shared" si="7"/>
        <v>0</v>
      </c>
      <c r="Q13" s="73"/>
      <c r="R13" s="74">
        <f t="shared" si="8"/>
        <v>0</v>
      </c>
      <c r="S13" s="73"/>
      <c r="T13" s="74">
        <f t="shared" si="9"/>
        <v>0</v>
      </c>
      <c r="U13" s="73"/>
      <c r="V13" s="74">
        <f t="shared" si="10"/>
        <v>0</v>
      </c>
      <c r="W13" s="73"/>
      <c r="X13" s="74">
        <f t="shared" si="11"/>
        <v>0</v>
      </c>
      <c r="Y13" s="73"/>
      <c r="Z13" s="74">
        <f t="shared" si="0"/>
        <v>0</v>
      </c>
      <c r="AA13" s="74"/>
      <c r="AB13" s="74">
        <f>VLOOKUP(B13,'BÁO CÁO CHI TIẾT '!$B$6:$AA$18,24,0)</f>
        <v>0</v>
      </c>
      <c r="AC13" s="68" t="str">
        <f>VLOOKUP(B13,'BÁO CÁO CHI TIẾT '!$B$6:$AA$18,25,0)</f>
        <v>21510002533969 Hoàng Vân Huyền BIDV</v>
      </c>
      <c r="AD13" s="22">
        <f>VLOOKUP(B13,'BÁO CÁO CHI TIẾT '!$B$6:$AA$18,26,0)</f>
        <v>0</v>
      </c>
    </row>
    <row r="14" spans="1:30" s="23" customFormat="1" ht="51" customHeight="1">
      <c r="A14" s="71">
        <f>COUNTA($A$3:A13)</f>
        <v>9</v>
      </c>
      <c r="B14" s="72" t="s">
        <v>34</v>
      </c>
      <c r="C14" s="73">
        <v>8</v>
      </c>
      <c r="D14" s="74">
        <f t="shared" si="1"/>
        <v>40000</v>
      </c>
      <c r="E14" s="73"/>
      <c r="F14" s="74">
        <f t="shared" si="2"/>
        <v>0</v>
      </c>
      <c r="G14" s="73"/>
      <c r="H14" s="74">
        <f t="shared" si="3"/>
        <v>0</v>
      </c>
      <c r="I14" s="73">
        <v>3</v>
      </c>
      <c r="J14" s="74">
        <f t="shared" si="4"/>
        <v>45000</v>
      </c>
      <c r="K14" s="73"/>
      <c r="L14" s="74">
        <f t="shared" si="5"/>
        <v>0</v>
      </c>
      <c r="M14" s="73"/>
      <c r="N14" s="74">
        <f t="shared" si="6"/>
        <v>0</v>
      </c>
      <c r="O14" s="73"/>
      <c r="P14" s="74">
        <f t="shared" si="7"/>
        <v>0</v>
      </c>
      <c r="Q14" s="73">
        <v>3</v>
      </c>
      <c r="R14" s="74">
        <f t="shared" si="8"/>
        <v>45000</v>
      </c>
      <c r="S14" s="73"/>
      <c r="T14" s="74">
        <f t="shared" si="9"/>
        <v>0</v>
      </c>
      <c r="U14" s="73"/>
      <c r="V14" s="74">
        <f t="shared" si="10"/>
        <v>0</v>
      </c>
      <c r="W14" s="73"/>
      <c r="X14" s="74">
        <f t="shared" si="11"/>
        <v>0</v>
      </c>
      <c r="Y14" s="73"/>
      <c r="Z14" s="74">
        <f t="shared" si="0"/>
        <v>0</v>
      </c>
      <c r="AA14" s="74"/>
      <c r="AB14" s="74">
        <f>VLOOKUP(B14,'BÁO CÁO CHI TIẾT '!$B$6:$AA$18,24,0)</f>
        <v>250000</v>
      </c>
      <c r="AC14" s="68" t="str">
        <f>VLOOKUP(B14,'BÁO CÁO CHI TIẾT '!$B$6:$AA$18,25,0)</f>
        <v>03865409001 TPBANK Hoang Minh Hang</v>
      </c>
      <c r="AD14" s="22">
        <f>VLOOKUP(B14,'BÁO CÁO CHI TIẾT '!$B$6:$AA$18,26,0)</f>
        <v>0</v>
      </c>
    </row>
    <row r="15" spans="1:30" s="23" customFormat="1" ht="51">
      <c r="A15" s="71">
        <f>COUNTA($A$3:A14)</f>
        <v>10</v>
      </c>
      <c r="B15" s="72" t="s">
        <v>36</v>
      </c>
      <c r="C15" s="73">
        <v>6</v>
      </c>
      <c r="D15" s="74">
        <f t="shared" si="1"/>
        <v>30000</v>
      </c>
      <c r="E15" s="73"/>
      <c r="F15" s="74">
        <f t="shared" si="2"/>
        <v>0</v>
      </c>
      <c r="G15" s="73"/>
      <c r="H15" s="74">
        <f t="shared" si="3"/>
        <v>0</v>
      </c>
      <c r="I15" s="73">
        <v>4</v>
      </c>
      <c r="J15" s="74">
        <f t="shared" si="4"/>
        <v>60000</v>
      </c>
      <c r="K15" s="73"/>
      <c r="L15" s="74">
        <f t="shared" si="5"/>
        <v>0</v>
      </c>
      <c r="M15" s="73"/>
      <c r="N15" s="74">
        <f t="shared" si="6"/>
        <v>0</v>
      </c>
      <c r="O15" s="73"/>
      <c r="P15" s="74">
        <f t="shared" si="7"/>
        <v>0</v>
      </c>
      <c r="Q15" s="73">
        <v>4</v>
      </c>
      <c r="R15" s="74">
        <f t="shared" si="8"/>
        <v>60000</v>
      </c>
      <c r="S15" s="73">
        <v>60</v>
      </c>
      <c r="T15" s="74">
        <f t="shared" si="9"/>
        <v>300000</v>
      </c>
      <c r="U15" s="73"/>
      <c r="V15" s="74">
        <f t="shared" si="10"/>
        <v>0</v>
      </c>
      <c r="W15" s="73"/>
      <c r="X15" s="74">
        <f t="shared" si="11"/>
        <v>0</v>
      </c>
      <c r="Y15" s="73"/>
      <c r="Z15" s="74">
        <f t="shared" si="0"/>
        <v>0</v>
      </c>
      <c r="AA15" s="74"/>
      <c r="AB15" s="74">
        <f>VLOOKUP(B15,'BÁO CÁO CHI TIẾT '!$B$6:$AA$18,24,0)</f>
        <v>0</v>
      </c>
      <c r="AC15" s="68" t="str">
        <f>VLOOKUP(B15,'BÁO CÁO CHI TIẾT '!$B$6:$AA$18,25,0)</f>
        <v>41110000499056 BIDV Do Huyen Trang</v>
      </c>
      <c r="AD15" s="22">
        <f>VLOOKUP(B15,'BÁO CÁO CHI TIẾT '!$B$6:$AA$18,26,0)</f>
        <v>0</v>
      </c>
    </row>
    <row r="16" spans="1:30" s="23" customFormat="1" ht="48.75" customHeight="1">
      <c r="A16" s="71">
        <f>COUNTA($A$3:A15)</f>
        <v>11</v>
      </c>
      <c r="B16" s="72" t="s">
        <v>42</v>
      </c>
      <c r="C16" s="73"/>
      <c r="D16" s="74">
        <f t="shared" si="1"/>
        <v>0</v>
      </c>
      <c r="E16" s="73"/>
      <c r="F16" s="74">
        <f t="shared" si="2"/>
        <v>0</v>
      </c>
      <c r="G16" s="73"/>
      <c r="H16" s="74">
        <f t="shared" si="3"/>
        <v>0</v>
      </c>
      <c r="I16" s="73"/>
      <c r="J16" s="74">
        <f t="shared" si="4"/>
        <v>0</v>
      </c>
      <c r="K16" s="73"/>
      <c r="L16" s="74">
        <f t="shared" si="5"/>
        <v>0</v>
      </c>
      <c r="M16" s="73"/>
      <c r="N16" s="74">
        <f t="shared" si="6"/>
        <v>0</v>
      </c>
      <c r="O16" s="73"/>
      <c r="P16" s="74">
        <f t="shared" si="7"/>
        <v>0</v>
      </c>
      <c r="Q16" s="73"/>
      <c r="R16" s="74">
        <f t="shared" si="8"/>
        <v>0</v>
      </c>
      <c r="S16" s="73"/>
      <c r="T16" s="74">
        <f t="shared" si="9"/>
        <v>0</v>
      </c>
      <c r="U16" s="73"/>
      <c r="V16" s="74">
        <f t="shared" si="10"/>
        <v>0</v>
      </c>
      <c r="W16" s="73">
        <v>35</v>
      </c>
      <c r="X16" s="74">
        <f t="shared" si="11"/>
        <v>175000</v>
      </c>
      <c r="Y16" s="73"/>
      <c r="Z16" s="74">
        <f t="shared" ref="Z16:Z17" si="12">Y16*$H$2</f>
        <v>0</v>
      </c>
      <c r="AA16" s="74"/>
      <c r="AB16" s="74">
        <f>VLOOKUP(B16,'BÁO CÁO CHI TIẾT '!$B$6:$AA$18,24,0)</f>
        <v>336000</v>
      </c>
      <c r="AC16" s="68" t="str">
        <f>VLOOKUP(B16,'BÁO CÁO CHI TIẾT '!$B$6:$AA$18,25,0)</f>
        <v>19037573966017 Trần Ngọc Bích Techcombank</v>
      </c>
      <c r="AD16" s="22" t="str">
        <f>VLOOKUP(B16,'BÁO CÁO CHI TIẾT '!$B$6:$AA$18,26,0)</f>
        <v>https://thuonghieuweb.com/cms/nhaplieu?website=0&amp;nguoinhap=48&amp;tungay=2021-10-10&amp;denngay=2021-10-31&amp;tinhtrang=0</v>
      </c>
    </row>
    <row r="17" spans="1:30" s="23" customFormat="1" ht="45" customHeight="1">
      <c r="A17" s="71">
        <f>COUNTA($A$3:A16)</f>
        <v>12</v>
      </c>
      <c r="B17" s="72" t="s">
        <v>38</v>
      </c>
      <c r="C17" s="73"/>
      <c r="D17" s="74">
        <f t="shared" si="1"/>
        <v>0</v>
      </c>
      <c r="E17" s="73">
        <v>686</v>
      </c>
      <c r="F17" s="74">
        <f t="shared" si="2"/>
        <v>1029000</v>
      </c>
      <c r="G17" s="73"/>
      <c r="H17" s="74">
        <f t="shared" si="3"/>
        <v>0</v>
      </c>
      <c r="I17" s="73"/>
      <c r="J17" s="74">
        <f t="shared" si="4"/>
        <v>0</v>
      </c>
      <c r="K17" s="73"/>
      <c r="L17" s="74">
        <f t="shared" si="5"/>
        <v>0</v>
      </c>
      <c r="M17" s="73"/>
      <c r="N17" s="74">
        <f t="shared" si="6"/>
        <v>0</v>
      </c>
      <c r="O17" s="73"/>
      <c r="P17" s="74">
        <f t="shared" si="7"/>
        <v>0</v>
      </c>
      <c r="Q17" s="73"/>
      <c r="R17" s="74">
        <f t="shared" si="8"/>
        <v>0</v>
      </c>
      <c r="S17" s="73"/>
      <c r="T17" s="74">
        <f t="shared" si="9"/>
        <v>0</v>
      </c>
      <c r="U17" s="73"/>
      <c r="V17" s="74">
        <f t="shared" si="10"/>
        <v>0</v>
      </c>
      <c r="W17" s="73"/>
      <c r="X17" s="74">
        <f t="shared" si="11"/>
        <v>0</v>
      </c>
      <c r="Y17" s="73"/>
      <c r="Z17" s="74">
        <f t="shared" si="12"/>
        <v>0</v>
      </c>
      <c r="AA17" s="74"/>
      <c r="AB17" s="74">
        <f>VLOOKUP(B17,'BÁO CÁO CHI TIẾT '!$B$6:$AA$18,24,0)</f>
        <v>1227000</v>
      </c>
      <c r="AC17" s="68" t="str">
        <f>VLOOKUP(B17,'BÁO CÁO CHI TIẾT '!$B$6:$AA$18,25,0)</f>
        <v>1017344992 Trần Trường Long Xuân VCB</v>
      </c>
      <c r="AD17" s="22" t="str">
        <f>VLOOKUP(B17,'BÁO CÁO CHI TIẾT '!$B$6:$AA$18,26,0)</f>
        <v>https://thuonghieuweb.com/cms/nhaplieu?website=0&amp;nguoinhap=52&amp;tungay=2021-10-10&amp;denngay=2021-10-31&amp;tinhtrang=0</v>
      </c>
    </row>
    <row r="18" spans="1:30" s="23" customFormat="1" ht="68" customHeight="1">
      <c r="A18" s="71">
        <v>13</v>
      </c>
      <c r="B18" s="72" t="s">
        <v>114</v>
      </c>
      <c r="C18" s="73"/>
      <c r="D18" s="74"/>
      <c r="E18" s="73"/>
      <c r="F18" s="74"/>
      <c r="G18" s="73"/>
      <c r="H18" s="74"/>
      <c r="I18" s="73"/>
      <c r="J18" s="74"/>
      <c r="K18" s="73"/>
      <c r="L18" s="74"/>
      <c r="M18" s="73"/>
      <c r="N18" s="74"/>
      <c r="O18" s="73"/>
      <c r="P18" s="74"/>
      <c r="Q18" s="73"/>
      <c r="R18" s="74"/>
      <c r="S18" s="73"/>
      <c r="T18" s="74"/>
      <c r="U18" s="73"/>
      <c r="V18" s="74"/>
      <c r="W18" s="73"/>
      <c r="X18" s="74"/>
      <c r="Y18" s="73"/>
      <c r="Z18" s="74"/>
      <c r="AA18" s="74"/>
      <c r="AB18" s="74">
        <f>VLOOKUP(B18,'BÁO CÁO CHI TIẾT '!$B$6:$AA$18,24,0)</f>
        <v>950000</v>
      </c>
      <c r="AC18" s="68" t="str">
        <f>VLOOKUP(B18,'BÁO CÁO CHI TIẾT '!$B$6:$AA$18,25,0)</f>
        <v>9999801052000 Nguyễn Vũ Ngọc Quỳnh MBBANK (Quỳnh ứng trước)</v>
      </c>
      <c r="AD18" s="22">
        <f>VLOOKUP(B18,'BÁO CÁO CHI TIẾT '!$B$6:$AA$18,26,0)</f>
        <v>0</v>
      </c>
    </row>
    <row r="19" spans="1:30">
      <c r="A19" s="120"/>
      <c r="B19" s="124" t="s">
        <v>39</v>
      </c>
      <c r="C19" s="124"/>
      <c r="D19" s="124"/>
      <c r="E19" s="124"/>
      <c r="F19" s="124"/>
      <c r="G19" s="124"/>
      <c r="H19" s="124"/>
      <c r="I19" s="124"/>
      <c r="J19" s="124"/>
      <c r="K19" s="124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36" t="s">
        <v>39</v>
      </c>
      <c r="AB19" s="29">
        <f>SUM(AB6:AB18)</f>
        <v>3443500</v>
      </c>
      <c r="AC19" s="126"/>
      <c r="AD19" s="120"/>
    </row>
  </sheetData>
  <mergeCells count="25">
    <mergeCell ref="S4:T4"/>
    <mergeCell ref="U4:V4"/>
    <mergeCell ref="W4:X4"/>
    <mergeCell ref="Y4:Z4"/>
    <mergeCell ref="I4:J4"/>
    <mergeCell ref="K4:L4"/>
    <mergeCell ref="M4:N4"/>
    <mergeCell ref="O4:P4"/>
    <mergeCell ref="Q4:R4"/>
    <mergeCell ref="A1:AD1"/>
    <mergeCell ref="A3:A5"/>
    <mergeCell ref="B3:B5"/>
    <mergeCell ref="C3:F3"/>
    <mergeCell ref="G3:H3"/>
    <mergeCell ref="K3:N3"/>
    <mergeCell ref="O3:R3"/>
    <mergeCell ref="S3:V3"/>
    <mergeCell ref="W3:Z3"/>
    <mergeCell ref="AA3:AA5"/>
    <mergeCell ref="AB3:AB5"/>
    <mergeCell ref="AC3:AC5"/>
    <mergeCell ref="AD3:AD5"/>
    <mergeCell ref="C4:D4"/>
    <mergeCell ref="E4:F4"/>
    <mergeCell ref="G4:H4"/>
  </mergeCells>
  <hyperlinks>
    <hyperlink ref="AD6" r:id="rId1" display="https://thuonghieuweb.com/cms/nhaplieu?website=0&amp;nguoinhap=54&amp;tungay=2021-07-01&amp;denngay=2021-07-31" xr:uid="{ABB68409-B3D0-445D-9D0C-0DA25D8241F6}"/>
    <hyperlink ref="AD7:AD18" r:id="rId2" display="https://thuonghieuweb.com/cms/nhaplieu?website=0&amp;nguoinhap=54&amp;tungay=2021-07-01&amp;denngay=2021-07-31" xr:uid="{0EAB3626-89DE-2E4D-B4FA-247F765B533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E698-D1B2-46B0-BB4C-CE1CDC7B5332}">
  <dimension ref="A1:AA23"/>
  <sheetViews>
    <sheetView topLeftCell="B3" zoomScale="83" zoomScaleNormal="62" workbookViewId="0">
      <selection activeCell="P21" sqref="P21"/>
    </sheetView>
  </sheetViews>
  <sheetFormatPr baseColWidth="10" defaultColWidth="8.83203125" defaultRowHeight="20"/>
  <cols>
    <col min="2" max="2" width="33.6640625" style="26" customWidth="1"/>
    <col min="3" max="3" width="12.1640625" style="26" customWidth="1"/>
    <col min="4" max="4" width="17.1640625" style="26" customWidth="1"/>
    <col min="5" max="5" width="10.5" style="26" customWidth="1"/>
    <col min="6" max="6" width="17.5" style="26" customWidth="1"/>
    <col min="7" max="7" width="10.5" style="26" customWidth="1"/>
    <col min="8" max="8" width="28.83203125" style="26" customWidth="1"/>
    <col min="9" max="9" width="6.83203125" style="26" hidden="1" customWidth="1"/>
    <col min="10" max="10" width="11.33203125" hidden="1" customWidth="1"/>
    <col min="11" max="11" width="9.5" customWidth="1"/>
    <col min="12" max="12" width="13.5" customWidth="1"/>
    <col min="13" max="13" width="4.5" hidden="1" customWidth="1"/>
    <col min="14" max="14" width="3" hidden="1" customWidth="1"/>
    <col min="15" max="15" width="5.83203125" customWidth="1"/>
    <col min="16" max="16" width="14.33203125" customWidth="1"/>
    <col min="17" max="17" width="11.33203125" customWidth="1"/>
    <col min="18" max="18" width="14.6640625" customWidth="1"/>
    <col min="19" max="19" width="13.83203125" customWidth="1"/>
    <col min="20" max="20" width="12.1640625" customWidth="1"/>
    <col min="21" max="21" width="12.1640625" hidden="1" customWidth="1"/>
    <col min="22" max="22" width="15.33203125" hidden="1" customWidth="1"/>
    <col min="23" max="23" width="17.83203125" customWidth="1"/>
    <col min="24" max="24" width="13.1640625" customWidth="1"/>
    <col min="25" max="25" width="22" customWidth="1"/>
    <col min="26" max="26" width="29.6640625" customWidth="1"/>
    <col min="27" max="27" width="48.83203125" customWidth="1"/>
  </cols>
  <sheetData>
    <row r="1" spans="1:27" ht="28.5" customHeight="1">
      <c r="A1" s="75" t="s">
        <v>115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7"/>
    </row>
    <row r="2" spans="1:27" ht="28.5" customHeight="1">
      <c r="A2" s="1"/>
      <c r="B2" s="2"/>
      <c r="C2" s="3" t="s">
        <v>0</v>
      </c>
      <c r="D2" s="4">
        <v>1500</v>
      </c>
      <c r="E2" s="3" t="s">
        <v>1</v>
      </c>
      <c r="F2" s="4">
        <v>5000</v>
      </c>
      <c r="G2" s="3" t="s">
        <v>2</v>
      </c>
      <c r="H2" s="4">
        <v>20000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1"/>
      <c r="Y2" s="31"/>
      <c r="Z2" s="31"/>
      <c r="AA2" s="32"/>
    </row>
    <row r="3" spans="1:27" ht="20.25" customHeight="1">
      <c r="A3" s="79" t="s">
        <v>3</v>
      </c>
      <c r="B3" s="110" t="s">
        <v>4</v>
      </c>
      <c r="C3" s="82" t="s">
        <v>5</v>
      </c>
      <c r="D3" s="83"/>
      <c r="E3" s="83"/>
      <c r="F3" s="83"/>
      <c r="G3" s="111" t="s">
        <v>95</v>
      </c>
      <c r="H3" s="112"/>
      <c r="I3" s="86" t="s">
        <v>9</v>
      </c>
      <c r="J3" s="87"/>
      <c r="K3" s="87"/>
      <c r="L3" s="87"/>
      <c r="M3" s="113" t="s">
        <v>8</v>
      </c>
      <c r="N3" s="114"/>
      <c r="O3" s="114"/>
      <c r="P3" s="114"/>
      <c r="Q3" s="90" t="s">
        <v>53</v>
      </c>
      <c r="R3" s="91"/>
      <c r="S3" s="92" t="s">
        <v>41</v>
      </c>
      <c r="T3" s="93"/>
      <c r="U3" s="93"/>
      <c r="V3" s="93"/>
      <c r="W3" s="115" t="s">
        <v>96</v>
      </c>
      <c r="X3" s="115" t="s">
        <v>11</v>
      </c>
      <c r="Y3" s="80" t="s">
        <v>12</v>
      </c>
      <c r="Z3" s="80" t="s">
        <v>13</v>
      </c>
      <c r="AA3" s="80" t="s">
        <v>14</v>
      </c>
    </row>
    <row r="4" spans="1:27" ht="20.25" customHeight="1">
      <c r="A4" s="79"/>
      <c r="B4" s="81"/>
      <c r="C4" s="99" t="s">
        <v>15</v>
      </c>
      <c r="D4" s="99"/>
      <c r="E4" s="100" t="s">
        <v>16</v>
      </c>
      <c r="F4" s="101"/>
      <c r="G4" s="102" t="s">
        <v>15</v>
      </c>
      <c r="H4" s="103"/>
      <c r="I4" s="108" t="s">
        <v>15</v>
      </c>
      <c r="J4" s="108"/>
      <c r="K4" s="108" t="s">
        <v>17</v>
      </c>
      <c r="L4" s="108"/>
      <c r="M4" s="109" t="s">
        <v>15</v>
      </c>
      <c r="N4" s="109"/>
      <c r="O4" s="109" t="s">
        <v>17</v>
      </c>
      <c r="P4" s="109"/>
      <c r="Q4" s="116" t="s">
        <v>15</v>
      </c>
      <c r="R4" s="117"/>
      <c r="S4" s="105" t="s">
        <v>15</v>
      </c>
      <c r="T4" s="105"/>
      <c r="U4" s="106" t="s">
        <v>17</v>
      </c>
      <c r="V4" s="107"/>
      <c r="W4" s="95"/>
      <c r="X4" s="95"/>
      <c r="Y4" s="97"/>
      <c r="Z4" s="97"/>
      <c r="AA4" s="97"/>
    </row>
    <row r="5" spans="1:27" ht="33.75" customHeight="1">
      <c r="A5" s="80"/>
      <c r="B5" s="81"/>
      <c r="C5" s="7" t="s">
        <v>18</v>
      </c>
      <c r="D5" s="7" t="s">
        <v>19</v>
      </c>
      <c r="E5" s="8" t="s">
        <v>18</v>
      </c>
      <c r="F5" s="8" t="s">
        <v>19</v>
      </c>
      <c r="G5" s="9" t="s">
        <v>18</v>
      </c>
      <c r="H5" s="9" t="s">
        <v>19</v>
      </c>
      <c r="I5" s="11" t="s">
        <v>18</v>
      </c>
      <c r="J5" s="11" t="s">
        <v>19</v>
      </c>
      <c r="K5" s="10" t="s">
        <v>18</v>
      </c>
      <c r="L5" s="12" t="s">
        <v>19</v>
      </c>
      <c r="M5" s="13" t="s">
        <v>18</v>
      </c>
      <c r="N5" s="13" t="s">
        <v>19</v>
      </c>
      <c r="O5" s="14" t="s">
        <v>18</v>
      </c>
      <c r="P5" s="14" t="s">
        <v>19</v>
      </c>
      <c r="Q5" s="15" t="s">
        <v>18</v>
      </c>
      <c r="R5" s="15" t="s">
        <v>19</v>
      </c>
      <c r="S5" s="17" t="s">
        <v>18</v>
      </c>
      <c r="T5" s="17" t="s">
        <v>19</v>
      </c>
      <c r="U5" s="18" t="s">
        <v>18</v>
      </c>
      <c r="V5" s="18" t="s">
        <v>19</v>
      </c>
      <c r="W5" s="96"/>
      <c r="X5" s="96"/>
      <c r="Y5" s="97"/>
      <c r="Z5" s="97"/>
      <c r="AA5" s="97"/>
    </row>
    <row r="6" spans="1:27" s="23" customFormat="1" ht="52.5" customHeight="1">
      <c r="A6" s="19">
        <f>COUNTA($A$3:A5)</f>
        <v>1</v>
      </c>
      <c r="B6" s="20" t="s">
        <v>20</v>
      </c>
      <c r="C6" s="36">
        <v>0</v>
      </c>
      <c r="D6" s="37">
        <f>C6*$F$2</f>
        <v>0</v>
      </c>
      <c r="E6" s="36">
        <v>177</v>
      </c>
      <c r="F6" s="37">
        <f>E6*$D$2</f>
        <v>265500</v>
      </c>
      <c r="G6" s="36">
        <v>0</v>
      </c>
      <c r="H6" s="37">
        <f>G6*$F$2</f>
        <v>0</v>
      </c>
      <c r="I6" s="36"/>
      <c r="J6" s="37">
        <f>I6*$F$2</f>
        <v>0</v>
      </c>
      <c r="K6" s="36"/>
      <c r="L6" s="37">
        <f>K6*$H$2</f>
        <v>0</v>
      </c>
      <c r="M6" s="36"/>
      <c r="N6" s="37">
        <f>M6*$F$2</f>
        <v>0</v>
      </c>
      <c r="O6" s="36">
        <v>0</v>
      </c>
      <c r="P6" s="37">
        <f>O6*$H$2</f>
        <v>0</v>
      </c>
      <c r="Q6" s="36">
        <v>0</v>
      </c>
      <c r="R6" s="37">
        <f>Q6*$F$2</f>
        <v>0</v>
      </c>
      <c r="S6" s="36">
        <v>0</v>
      </c>
      <c r="T6" s="37">
        <f>S6*$F$2</f>
        <v>0</v>
      </c>
      <c r="U6" s="36">
        <v>0</v>
      </c>
      <c r="V6" s="37">
        <f>U6*$H$2</f>
        <v>0</v>
      </c>
      <c r="W6" s="37">
        <v>250000</v>
      </c>
      <c r="X6" s="37">
        <v>0</v>
      </c>
      <c r="Y6" s="37">
        <f>SUM(D6,X6,V6,T6,W6,R6,P6,H6,F6)</f>
        <v>515500</v>
      </c>
      <c r="Z6" s="25" t="s">
        <v>43</v>
      </c>
      <c r="AA6" s="66" t="s">
        <v>117</v>
      </c>
    </row>
    <row r="7" spans="1:27" s="23" customFormat="1" ht="34">
      <c r="A7" s="19">
        <f>COUNTA($A$3:A6)</f>
        <v>2</v>
      </c>
      <c r="B7" s="20" t="s">
        <v>21</v>
      </c>
      <c r="C7" s="36">
        <v>0</v>
      </c>
      <c r="D7" s="37">
        <f t="shared" ref="D7:D17" si="0">C7*$F$2</f>
        <v>0</v>
      </c>
      <c r="E7" s="36">
        <v>0</v>
      </c>
      <c r="F7" s="37">
        <f t="shared" ref="F7:F17" si="1">E7*$D$2</f>
        <v>0</v>
      </c>
      <c r="G7" s="36">
        <v>0</v>
      </c>
      <c r="H7" s="37">
        <f t="shared" ref="H7:H17" si="2">G7*$F$2</f>
        <v>0</v>
      </c>
      <c r="I7" s="36"/>
      <c r="J7" s="37">
        <f t="shared" ref="J7:J17" si="3">I7*$F$2</f>
        <v>0</v>
      </c>
      <c r="K7" s="36"/>
      <c r="L7" s="37">
        <f t="shared" ref="L7:L17" si="4">K7*$H$2</f>
        <v>0</v>
      </c>
      <c r="M7" s="36"/>
      <c r="N7" s="37">
        <f t="shared" ref="N7:N17" si="5">M7*$F$2</f>
        <v>0</v>
      </c>
      <c r="O7" s="36">
        <v>0</v>
      </c>
      <c r="P7" s="37">
        <f t="shared" ref="P7:P18" si="6">O7*$H$2</f>
        <v>0</v>
      </c>
      <c r="Q7" s="36">
        <v>0</v>
      </c>
      <c r="R7" s="37">
        <f t="shared" ref="R7:R17" si="7">Q7*$F$2</f>
        <v>0</v>
      </c>
      <c r="S7" s="36">
        <v>0</v>
      </c>
      <c r="T7" s="37">
        <f t="shared" ref="T7:T16" si="8">S7*$F$2</f>
        <v>0</v>
      </c>
      <c r="U7" s="36">
        <v>0</v>
      </c>
      <c r="V7" s="37">
        <f t="shared" ref="V7:V17" si="9">U7*$H$2</f>
        <v>0</v>
      </c>
      <c r="W7" s="37"/>
      <c r="X7" s="37">
        <v>0</v>
      </c>
      <c r="Y7" s="37">
        <f>SUM(D7,X7,V7,T7,W7,R7,P7,H7,F7,J7)</f>
        <v>0</v>
      </c>
      <c r="Z7" s="24" t="s">
        <v>22</v>
      </c>
      <c r="AA7" s="64"/>
    </row>
    <row r="8" spans="1:27" s="23" customFormat="1" ht="41.25" customHeight="1">
      <c r="A8" s="19">
        <f>COUNTA($A$3:A7)</f>
        <v>3</v>
      </c>
      <c r="B8" s="20" t="s">
        <v>23</v>
      </c>
      <c r="C8" s="36">
        <v>3</v>
      </c>
      <c r="D8" s="37">
        <f t="shared" si="0"/>
        <v>15000</v>
      </c>
      <c r="E8" s="36">
        <v>0</v>
      </c>
      <c r="F8" s="37">
        <f t="shared" si="1"/>
        <v>0</v>
      </c>
      <c r="G8" s="36">
        <v>7</v>
      </c>
      <c r="H8" s="37">
        <f t="shared" si="2"/>
        <v>35000</v>
      </c>
      <c r="I8" s="36"/>
      <c r="J8" s="37">
        <f t="shared" si="3"/>
        <v>0</v>
      </c>
      <c r="K8" s="36"/>
      <c r="L8" s="37">
        <f t="shared" si="4"/>
        <v>0</v>
      </c>
      <c r="M8" s="36"/>
      <c r="N8" s="37">
        <f t="shared" si="5"/>
        <v>0</v>
      </c>
      <c r="O8" s="36"/>
      <c r="P8" s="37">
        <f t="shared" si="6"/>
        <v>0</v>
      </c>
      <c r="Q8" s="36">
        <v>8</v>
      </c>
      <c r="R8" s="37">
        <f t="shared" si="7"/>
        <v>40000</v>
      </c>
      <c r="S8" s="36">
        <v>0</v>
      </c>
      <c r="T8" s="37">
        <f t="shared" si="8"/>
        <v>0</v>
      </c>
      <c r="U8" s="36">
        <v>0</v>
      </c>
      <c r="V8" s="37">
        <f t="shared" si="9"/>
        <v>0</v>
      </c>
      <c r="W8" s="37"/>
      <c r="X8" s="37">
        <v>0</v>
      </c>
      <c r="Y8" s="37">
        <f>SUM(D8,X8,V8,T8,W8,R8,P8,H8,F8)</f>
        <v>90000</v>
      </c>
      <c r="Z8" s="21" t="s">
        <v>24</v>
      </c>
      <c r="AA8" s="64" t="s">
        <v>118</v>
      </c>
    </row>
    <row r="9" spans="1:27" s="23" customFormat="1" ht="48.75" customHeight="1">
      <c r="A9" s="19">
        <f>COUNTA($A$3:A8)</f>
        <v>4</v>
      </c>
      <c r="B9" s="20" t="s">
        <v>25</v>
      </c>
      <c r="C9" s="36">
        <v>0</v>
      </c>
      <c r="D9" s="37">
        <f t="shared" si="0"/>
        <v>0</v>
      </c>
      <c r="E9" s="36">
        <v>0</v>
      </c>
      <c r="F9" s="37">
        <f t="shared" si="1"/>
        <v>0</v>
      </c>
      <c r="G9" s="36">
        <v>0</v>
      </c>
      <c r="H9" s="37">
        <f t="shared" si="2"/>
        <v>0</v>
      </c>
      <c r="I9" s="36"/>
      <c r="J9" s="37">
        <f t="shared" si="3"/>
        <v>0</v>
      </c>
      <c r="K9" s="36"/>
      <c r="L9" s="37">
        <f t="shared" si="4"/>
        <v>0</v>
      </c>
      <c r="M9" s="36"/>
      <c r="N9" s="37">
        <f t="shared" si="5"/>
        <v>0</v>
      </c>
      <c r="O9" s="36">
        <v>2</v>
      </c>
      <c r="P9" s="37">
        <f t="shared" si="6"/>
        <v>40000</v>
      </c>
      <c r="Q9" s="36">
        <v>0</v>
      </c>
      <c r="R9" s="37">
        <f t="shared" si="7"/>
        <v>0</v>
      </c>
      <c r="S9" s="36">
        <v>0</v>
      </c>
      <c r="T9" s="37">
        <f t="shared" si="8"/>
        <v>0</v>
      </c>
      <c r="U9" s="36">
        <v>0</v>
      </c>
      <c r="V9" s="37">
        <f t="shared" si="9"/>
        <v>0</v>
      </c>
      <c r="W9" s="37"/>
      <c r="X9" s="37">
        <v>10000</v>
      </c>
      <c r="Y9" s="37">
        <f>SUM(D9,X9,V9,T9,W9,R9,P9,H9,F9)</f>
        <v>50000</v>
      </c>
      <c r="Z9" s="21" t="s">
        <v>26</v>
      </c>
      <c r="AA9" s="64" t="s">
        <v>119</v>
      </c>
    </row>
    <row r="10" spans="1:27" s="23" customFormat="1" ht="46.5" customHeight="1">
      <c r="A10" s="19">
        <f>COUNTA($A$3:A9)</f>
        <v>5</v>
      </c>
      <c r="B10" s="20" t="s">
        <v>27</v>
      </c>
      <c r="C10" s="36">
        <v>0</v>
      </c>
      <c r="D10" s="37">
        <f t="shared" si="0"/>
        <v>0</v>
      </c>
      <c r="E10" s="36">
        <v>0</v>
      </c>
      <c r="F10" s="37">
        <f t="shared" si="1"/>
        <v>0</v>
      </c>
      <c r="G10" s="36">
        <v>0</v>
      </c>
      <c r="H10" s="37">
        <f t="shared" si="2"/>
        <v>0</v>
      </c>
      <c r="I10" s="36"/>
      <c r="J10" s="37">
        <f t="shared" si="3"/>
        <v>0</v>
      </c>
      <c r="K10" s="36"/>
      <c r="L10" s="37">
        <f t="shared" si="4"/>
        <v>0</v>
      </c>
      <c r="M10" s="36"/>
      <c r="N10" s="37">
        <f t="shared" si="5"/>
        <v>0</v>
      </c>
      <c r="O10" s="36">
        <v>0</v>
      </c>
      <c r="P10" s="37">
        <f t="shared" si="6"/>
        <v>0</v>
      </c>
      <c r="Q10" s="36">
        <v>0</v>
      </c>
      <c r="R10" s="37">
        <f t="shared" si="7"/>
        <v>0</v>
      </c>
      <c r="S10" s="36">
        <v>0</v>
      </c>
      <c r="T10" s="37">
        <f t="shared" si="8"/>
        <v>0</v>
      </c>
      <c r="U10" s="36">
        <v>0</v>
      </c>
      <c r="V10" s="37">
        <f t="shared" si="9"/>
        <v>0</v>
      </c>
      <c r="W10" s="37"/>
      <c r="X10" s="37">
        <v>0</v>
      </c>
      <c r="Y10" s="37">
        <f>SUM(D10,X10,V10,T10,W10,R10,P10,H10,F10)</f>
        <v>0</v>
      </c>
      <c r="Z10" s="25" t="s">
        <v>28</v>
      </c>
      <c r="AA10" s="65"/>
    </row>
    <row r="11" spans="1:27" s="23" customFormat="1" ht="48">
      <c r="A11" s="19">
        <f>COUNTA($A$3:A10)</f>
        <v>6</v>
      </c>
      <c r="B11" s="20" t="s">
        <v>29</v>
      </c>
      <c r="C11" s="36">
        <v>0</v>
      </c>
      <c r="D11" s="37">
        <f t="shared" si="0"/>
        <v>0</v>
      </c>
      <c r="E11" s="36">
        <v>0</v>
      </c>
      <c r="F11" s="37">
        <f t="shared" si="1"/>
        <v>0</v>
      </c>
      <c r="G11" s="36">
        <v>0</v>
      </c>
      <c r="H11" s="37">
        <f t="shared" si="2"/>
        <v>0</v>
      </c>
      <c r="I11" s="36"/>
      <c r="J11" s="37">
        <f t="shared" si="3"/>
        <v>0</v>
      </c>
      <c r="K11" s="36"/>
      <c r="L11" s="37">
        <f t="shared" si="4"/>
        <v>0</v>
      </c>
      <c r="M11" s="36"/>
      <c r="N11" s="37">
        <f t="shared" si="5"/>
        <v>0</v>
      </c>
      <c r="O11" s="36">
        <v>1</v>
      </c>
      <c r="P11" s="37">
        <f t="shared" si="6"/>
        <v>20000</v>
      </c>
      <c r="Q11" s="36">
        <v>0</v>
      </c>
      <c r="R11" s="37">
        <f t="shared" si="7"/>
        <v>0</v>
      </c>
      <c r="S11" s="36">
        <v>0</v>
      </c>
      <c r="T11" s="37">
        <f t="shared" si="8"/>
        <v>0</v>
      </c>
      <c r="U11" s="36"/>
      <c r="V11" s="37">
        <f t="shared" si="9"/>
        <v>0</v>
      </c>
      <c r="W11" s="37"/>
      <c r="X11" s="37">
        <v>5000</v>
      </c>
      <c r="Y11" s="37">
        <f>SUM(D11,X11,V11,T11,W11,R11,P11,H11,F11)</f>
        <v>25000</v>
      </c>
      <c r="Z11" s="21" t="s">
        <v>30</v>
      </c>
      <c r="AA11" s="64" t="s">
        <v>120</v>
      </c>
    </row>
    <row r="12" spans="1:27" s="23" customFormat="1" ht="34">
      <c r="A12" s="19">
        <f>COUNTA($A$3:A11)</f>
        <v>7</v>
      </c>
      <c r="B12" s="20" t="s">
        <v>31</v>
      </c>
      <c r="C12" s="36">
        <v>0</v>
      </c>
      <c r="D12" s="37">
        <f t="shared" si="0"/>
        <v>0</v>
      </c>
      <c r="E12" s="36">
        <v>0</v>
      </c>
      <c r="F12" s="37">
        <f t="shared" si="1"/>
        <v>0</v>
      </c>
      <c r="G12" s="36">
        <v>0</v>
      </c>
      <c r="H12" s="37">
        <f t="shared" si="2"/>
        <v>0</v>
      </c>
      <c r="I12" s="36"/>
      <c r="J12" s="37">
        <f t="shared" si="3"/>
        <v>0</v>
      </c>
      <c r="K12" s="36"/>
      <c r="L12" s="37">
        <f t="shared" si="4"/>
        <v>0</v>
      </c>
      <c r="M12" s="36"/>
      <c r="N12" s="37">
        <f t="shared" si="5"/>
        <v>0</v>
      </c>
      <c r="O12" s="36"/>
      <c r="P12" s="37">
        <f t="shared" si="6"/>
        <v>0</v>
      </c>
      <c r="Q12" s="36">
        <v>0</v>
      </c>
      <c r="R12" s="37">
        <f t="shared" si="7"/>
        <v>0</v>
      </c>
      <c r="S12" s="36">
        <v>0</v>
      </c>
      <c r="T12" s="37">
        <f t="shared" si="8"/>
        <v>0</v>
      </c>
      <c r="U12" s="36">
        <v>0</v>
      </c>
      <c r="V12" s="37">
        <f t="shared" si="9"/>
        <v>0</v>
      </c>
      <c r="W12" s="37"/>
      <c r="X12" s="37">
        <v>0</v>
      </c>
      <c r="Y12" s="37">
        <f>SUM(D12,X12,V12,T12,W12,R12,P12,H12,F12)</f>
        <v>0</v>
      </c>
      <c r="Z12" s="21" t="s">
        <v>32</v>
      </c>
      <c r="AA12" s="64"/>
    </row>
    <row r="13" spans="1:27" s="23" customFormat="1" ht="44.25" customHeight="1">
      <c r="A13" s="19">
        <f>COUNTA($A$3:A12)</f>
        <v>8</v>
      </c>
      <c r="B13" s="20" t="s">
        <v>33</v>
      </c>
      <c r="C13" s="36">
        <v>0</v>
      </c>
      <c r="D13" s="37">
        <f t="shared" si="0"/>
        <v>0</v>
      </c>
      <c r="E13" s="36"/>
      <c r="F13" s="37">
        <f t="shared" si="1"/>
        <v>0</v>
      </c>
      <c r="G13" s="36">
        <v>0</v>
      </c>
      <c r="H13" s="37">
        <f t="shared" si="2"/>
        <v>0</v>
      </c>
      <c r="I13" s="36"/>
      <c r="J13" s="37">
        <f t="shared" si="3"/>
        <v>0</v>
      </c>
      <c r="K13" s="36"/>
      <c r="L13" s="37">
        <f t="shared" si="4"/>
        <v>0</v>
      </c>
      <c r="M13" s="36"/>
      <c r="N13" s="37">
        <f t="shared" si="5"/>
        <v>0</v>
      </c>
      <c r="O13" s="36">
        <v>0</v>
      </c>
      <c r="P13" s="37">
        <f t="shared" si="6"/>
        <v>0</v>
      </c>
      <c r="Q13" s="36">
        <v>0</v>
      </c>
      <c r="R13" s="37">
        <f t="shared" si="7"/>
        <v>0</v>
      </c>
      <c r="S13" s="36">
        <v>0</v>
      </c>
      <c r="T13" s="37">
        <f t="shared" si="8"/>
        <v>0</v>
      </c>
      <c r="U13" s="36">
        <v>0</v>
      </c>
      <c r="V13" s="37">
        <f t="shared" si="9"/>
        <v>0</v>
      </c>
      <c r="W13" s="37"/>
      <c r="X13" s="37">
        <v>0</v>
      </c>
      <c r="Y13" s="37">
        <f>SUM(D13,X13,V13,T13,W13,R13,P13,H13,F13)</f>
        <v>0</v>
      </c>
      <c r="Z13" s="21" t="s">
        <v>45</v>
      </c>
      <c r="AA13" s="64"/>
    </row>
    <row r="14" spans="1:27" s="23" customFormat="1" ht="51" customHeight="1">
      <c r="A14" s="19">
        <f>COUNTA($A$3:A13)</f>
        <v>9</v>
      </c>
      <c r="B14" s="20" t="s">
        <v>34</v>
      </c>
      <c r="C14" s="36">
        <v>0</v>
      </c>
      <c r="D14" s="37">
        <f t="shared" si="0"/>
        <v>0</v>
      </c>
      <c r="E14" s="36">
        <v>0</v>
      </c>
      <c r="F14" s="37">
        <f t="shared" si="1"/>
        <v>0</v>
      </c>
      <c r="G14" s="36">
        <v>0</v>
      </c>
      <c r="H14" s="37">
        <f t="shared" si="2"/>
        <v>0</v>
      </c>
      <c r="I14" s="36"/>
      <c r="J14" s="37">
        <f t="shared" si="3"/>
        <v>0</v>
      </c>
      <c r="K14" s="36"/>
      <c r="L14" s="37">
        <f t="shared" si="4"/>
        <v>0</v>
      </c>
      <c r="M14" s="36"/>
      <c r="N14" s="37">
        <f t="shared" si="5"/>
        <v>0</v>
      </c>
      <c r="O14" s="36">
        <v>0</v>
      </c>
      <c r="P14" s="37">
        <f t="shared" si="6"/>
        <v>0</v>
      </c>
      <c r="Q14" s="36">
        <v>0</v>
      </c>
      <c r="R14" s="37">
        <f t="shared" si="7"/>
        <v>0</v>
      </c>
      <c r="S14" s="36">
        <v>0</v>
      </c>
      <c r="T14" s="37">
        <f t="shared" si="8"/>
        <v>0</v>
      </c>
      <c r="U14" s="36">
        <v>0</v>
      </c>
      <c r="V14" s="37">
        <f t="shared" si="9"/>
        <v>0</v>
      </c>
      <c r="W14" s="37">
        <v>250000</v>
      </c>
      <c r="X14" s="37">
        <v>0</v>
      </c>
      <c r="Y14" s="37">
        <f>SUM(D14,X14,V14,T14,W14,R14,P14,H14,F14)</f>
        <v>250000</v>
      </c>
      <c r="Z14" s="21" t="s">
        <v>35</v>
      </c>
      <c r="AA14" s="64"/>
    </row>
    <row r="15" spans="1:27" s="23" customFormat="1" ht="34">
      <c r="A15" s="19">
        <f>COUNTA($A$3:A14)</f>
        <v>10</v>
      </c>
      <c r="B15" s="20" t="s">
        <v>36</v>
      </c>
      <c r="C15" s="36">
        <v>0</v>
      </c>
      <c r="D15" s="37">
        <f t="shared" si="0"/>
        <v>0</v>
      </c>
      <c r="E15" s="36">
        <v>0</v>
      </c>
      <c r="F15" s="37">
        <v>0</v>
      </c>
      <c r="G15" s="36">
        <v>0</v>
      </c>
      <c r="H15" s="37">
        <f t="shared" si="2"/>
        <v>0</v>
      </c>
      <c r="I15" s="36"/>
      <c r="J15" s="37">
        <f t="shared" si="3"/>
        <v>0</v>
      </c>
      <c r="K15" s="36"/>
      <c r="L15" s="37">
        <f t="shared" si="4"/>
        <v>0</v>
      </c>
      <c r="M15" s="36"/>
      <c r="N15" s="37">
        <f t="shared" si="5"/>
        <v>0</v>
      </c>
      <c r="O15" s="36">
        <v>0</v>
      </c>
      <c r="P15" s="37">
        <f t="shared" si="6"/>
        <v>0</v>
      </c>
      <c r="Q15" s="36">
        <v>0</v>
      </c>
      <c r="R15" s="37">
        <f t="shared" si="7"/>
        <v>0</v>
      </c>
      <c r="S15" s="36">
        <v>0</v>
      </c>
      <c r="T15" s="37">
        <f t="shared" si="8"/>
        <v>0</v>
      </c>
      <c r="U15" s="36">
        <v>0</v>
      </c>
      <c r="V15" s="37">
        <f t="shared" si="9"/>
        <v>0</v>
      </c>
      <c r="W15" s="37"/>
      <c r="X15" s="37">
        <v>0</v>
      </c>
      <c r="Y15" s="37">
        <f>SUM(D15,X15,V15,T15,W15,R15,P15,H15,F15)</f>
        <v>0</v>
      </c>
      <c r="Z15" s="21" t="s">
        <v>37</v>
      </c>
      <c r="AA15" s="64"/>
    </row>
    <row r="16" spans="1:27" s="23" customFormat="1" ht="48.75" customHeight="1">
      <c r="A16" s="19">
        <f>COUNTA($A$3:A15)</f>
        <v>11</v>
      </c>
      <c r="B16" s="20" t="s">
        <v>42</v>
      </c>
      <c r="C16" s="36">
        <v>0</v>
      </c>
      <c r="D16" s="37">
        <f t="shared" si="0"/>
        <v>0</v>
      </c>
      <c r="E16" s="36">
        <v>224</v>
      </c>
      <c r="F16" s="37">
        <f t="shared" si="1"/>
        <v>336000</v>
      </c>
      <c r="G16" s="36">
        <v>0</v>
      </c>
      <c r="H16" s="37">
        <f t="shared" si="2"/>
        <v>0</v>
      </c>
      <c r="I16" s="36"/>
      <c r="J16" s="37">
        <f t="shared" si="3"/>
        <v>0</v>
      </c>
      <c r="K16" s="36"/>
      <c r="L16" s="37">
        <f t="shared" si="4"/>
        <v>0</v>
      </c>
      <c r="M16" s="36"/>
      <c r="N16" s="37">
        <f t="shared" si="5"/>
        <v>0</v>
      </c>
      <c r="O16" s="36">
        <v>0</v>
      </c>
      <c r="P16" s="37">
        <f t="shared" si="6"/>
        <v>0</v>
      </c>
      <c r="Q16" s="36">
        <v>0</v>
      </c>
      <c r="R16" s="37">
        <f t="shared" si="7"/>
        <v>0</v>
      </c>
      <c r="S16" s="36">
        <v>0</v>
      </c>
      <c r="T16" s="37">
        <f t="shared" si="8"/>
        <v>0</v>
      </c>
      <c r="U16" s="36">
        <v>0</v>
      </c>
      <c r="V16" s="37">
        <f t="shared" si="9"/>
        <v>0</v>
      </c>
      <c r="W16" s="37"/>
      <c r="X16" s="37">
        <v>0</v>
      </c>
      <c r="Y16" s="37">
        <f>SUM(D16,X16,V16,T16,W16,R16,P16,H16,F16)</f>
        <v>336000</v>
      </c>
      <c r="Z16" s="25" t="s">
        <v>97</v>
      </c>
      <c r="AA16" s="64" t="s">
        <v>121</v>
      </c>
    </row>
    <row r="17" spans="1:27" s="23" customFormat="1" ht="45" customHeight="1">
      <c r="A17" s="19">
        <f>COUNTA($A$3:A16)</f>
        <v>12</v>
      </c>
      <c r="B17" s="20" t="s">
        <v>38</v>
      </c>
      <c r="C17" s="36">
        <v>0</v>
      </c>
      <c r="D17" s="37">
        <f t="shared" si="0"/>
        <v>0</v>
      </c>
      <c r="E17" s="36">
        <v>818</v>
      </c>
      <c r="F17" s="37">
        <f t="shared" si="1"/>
        <v>1227000</v>
      </c>
      <c r="G17" s="36">
        <v>0</v>
      </c>
      <c r="H17" s="37">
        <f t="shared" si="2"/>
        <v>0</v>
      </c>
      <c r="I17" s="36"/>
      <c r="J17" s="37">
        <f t="shared" si="3"/>
        <v>0</v>
      </c>
      <c r="K17" s="36"/>
      <c r="L17" s="37">
        <f t="shared" si="4"/>
        <v>0</v>
      </c>
      <c r="M17" s="36"/>
      <c r="N17" s="37">
        <f t="shared" si="5"/>
        <v>0</v>
      </c>
      <c r="O17" s="36">
        <v>0</v>
      </c>
      <c r="P17" s="37">
        <f t="shared" si="6"/>
        <v>0</v>
      </c>
      <c r="Q17" s="36">
        <v>0</v>
      </c>
      <c r="R17" s="37">
        <f t="shared" si="7"/>
        <v>0</v>
      </c>
      <c r="S17" s="36">
        <v>0</v>
      </c>
      <c r="T17" s="37" t="s">
        <v>40</v>
      </c>
      <c r="U17" s="36">
        <v>0</v>
      </c>
      <c r="V17" s="37">
        <f t="shared" si="9"/>
        <v>0</v>
      </c>
      <c r="W17" s="37"/>
      <c r="X17" s="37">
        <v>0</v>
      </c>
      <c r="Y17" s="37">
        <f>SUM(D17,X17,V17,T17,W17,R17,P17,H17,F17)</f>
        <v>1227000</v>
      </c>
      <c r="Z17" s="21" t="s">
        <v>44</v>
      </c>
      <c r="AA17" s="64" t="s">
        <v>122</v>
      </c>
    </row>
    <row r="18" spans="1:27" s="23" customFormat="1" ht="45" customHeight="1">
      <c r="A18" s="19">
        <v>13</v>
      </c>
      <c r="B18" s="20" t="s">
        <v>114</v>
      </c>
      <c r="C18" s="36"/>
      <c r="D18" s="37"/>
      <c r="E18" s="36"/>
      <c r="F18" s="37"/>
      <c r="G18" s="36"/>
      <c r="H18" s="37"/>
      <c r="I18" s="36"/>
      <c r="J18" s="37"/>
      <c r="K18" s="36">
        <v>20</v>
      </c>
      <c r="L18" s="37">
        <v>600000</v>
      </c>
      <c r="M18" s="36"/>
      <c r="N18" s="37"/>
      <c r="O18" s="36">
        <v>9</v>
      </c>
      <c r="P18" s="37">
        <v>350000</v>
      </c>
      <c r="Q18" s="36"/>
      <c r="R18" s="37"/>
      <c r="S18" s="36"/>
      <c r="T18" s="37"/>
      <c r="U18" s="36"/>
      <c r="V18" s="37"/>
      <c r="W18" s="37"/>
      <c r="X18" s="37"/>
      <c r="Y18" s="37">
        <f>SUM(L18,P18)</f>
        <v>950000</v>
      </c>
      <c r="Z18" s="21" t="s">
        <v>116</v>
      </c>
      <c r="AA18" s="64"/>
    </row>
    <row r="19" spans="1:27" ht="25">
      <c r="C19" s="27"/>
      <c r="D19" s="27"/>
      <c r="E19" s="27"/>
      <c r="F19" s="27"/>
      <c r="G19" s="27"/>
      <c r="H19" s="27"/>
      <c r="I19" s="27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70"/>
      <c r="U19" s="28"/>
      <c r="V19" s="28"/>
      <c r="W19" s="28"/>
      <c r="X19" s="34" t="s">
        <v>39</v>
      </c>
      <c r="Y19" s="35">
        <f>SUM(Y6:Y18)</f>
        <v>3443500</v>
      </c>
    </row>
    <row r="20" spans="1:27">
      <c r="D20" s="38"/>
      <c r="F20" s="38"/>
      <c r="G20" s="38"/>
      <c r="J20" s="38"/>
      <c r="K20" s="38"/>
      <c r="L20" s="26"/>
      <c r="M20" s="38"/>
      <c r="N20" s="38"/>
      <c r="O20" s="26"/>
      <c r="P20" s="38"/>
      <c r="Q20" s="38"/>
      <c r="R20" s="38"/>
      <c r="S20" s="26"/>
      <c r="T20" s="38"/>
      <c r="U20" s="38"/>
      <c r="V20" s="26"/>
      <c r="W20" s="26"/>
    </row>
    <row r="21" spans="1:27">
      <c r="D21" s="38"/>
      <c r="F21" s="38"/>
      <c r="P21" s="127"/>
    </row>
    <row r="23" spans="1:27">
      <c r="D23" s="38"/>
    </row>
  </sheetData>
  <mergeCells count="24">
    <mergeCell ref="Q4:R4"/>
    <mergeCell ref="S4:T4"/>
    <mergeCell ref="U4:V4"/>
    <mergeCell ref="W3:W5"/>
    <mergeCell ref="I4:J4"/>
    <mergeCell ref="K4:L4"/>
    <mergeCell ref="M4:N4"/>
    <mergeCell ref="O4:P4"/>
    <mergeCell ref="A1:AA1"/>
    <mergeCell ref="A3:A5"/>
    <mergeCell ref="B3:B5"/>
    <mergeCell ref="C3:F3"/>
    <mergeCell ref="G3:H3"/>
    <mergeCell ref="I3:L3"/>
    <mergeCell ref="M3:P3"/>
    <mergeCell ref="Q3:R3"/>
    <mergeCell ref="S3:V3"/>
    <mergeCell ref="X3:X5"/>
    <mergeCell ref="Y3:Y5"/>
    <mergeCell ref="Z3:Z5"/>
    <mergeCell ref="AA3:AA5"/>
    <mergeCell ref="C4:D4"/>
    <mergeCell ref="E4:F4"/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CBF6-A673-428B-A2C7-D66E8E62A386}">
  <dimension ref="A1:P9"/>
  <sheetViews>
    <sheetView tabSelected="1" zoomScaleNormal="86" workbookViewId="0">
      <selection activeCell="M14" sqref="M14"/>
    </sheetView>
  </sheetViews>
  <sheetFormatPr baseColWidth="10" defaultColWidth="8.83203125" defaultRowHeight="15"/>
  <cols>
    <col min="1" max="1" width="5.83203125" customWidth="1"/>
    <col min="2" max="2" width="19.1640625" hidden="1" customWidth="1"/>
    <col min="3" max="3" width="12.5" hidden="1" customWidth="1"/>
    <col min="4" max="4" width="39" customWidth="1"/>
    <col min="5" max="5" width="17.1640625" hidden="1" customWidth="1"/>
    <col min="6" max="6" width="18" hidden="1" customWidth="1"/>
    <col min="7" max="7" width="49.5" customWidth="1"/>
    <col min="8" max="8" width="20" hidden="1" customWidth="1"/>
    <col min="9" max="9" width="25.1640625" hidden="1" customWidth="1"/>
    <col min="10" max="10" width="27" hidden="1" customWidth="1"/>
    <col min="11" max="11" width="28.33203125" customWidth="1"/>
    <col min="12" max="12" width="41.33203125" customWidth="1"/>
    <col min="13" max="13" width="28.83203125" customWidth="1"/>
    <col min="14" max="14" width="25.33203125" hidden="1" customWidth="1"/>
    <col min="15" max="15" width="31.5" customWidth="1"/>
    <col min="16" max="16" width="28.83203125" customWidth="1"/>
  </cols>
  <sheetData>
    <row r="1" spans="1:16" ht="25.5" customHeight="1">
      <c r="A1" s="118" t="s">
        <v>105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2" spans="1:16" ht="38.25" customHeight="1">
      <c r="A2" s="60" t="s">
        <v>3</v>
      </c>
      <c r="B2" s="60" t="s">
        <v>94</v>
      </c>
      <c r="C2" s="60" t="s">
        <v>93</v>
      </c>
      <c r="D2" s="60" t="s">
        <v>92</v>
      </c>
      <c r="E2" s="63" t="s">
        <v>91</v>
      </c>
      <c r="F2" s="63" t="s">
        <v>90</v>
      </c>
      <c r="G2" s="63" t="s">
        <v>89</v>
      </c>
      <c r="H2" s="62" t="s">
        <v>88</v>
      </c>
      <c r="I2" s="61" t="s">
        <v>87</v>
      </c>
      <c r="J2" s="60" t="s">
        <v>86</v>
      </c>
      <c r="K2" s="60" t="s">
        <v>85</v>
      </c>
      <c r="L2" s="60" t="s">
        <v>84</v>
      </c>
      <c r="M2" s="60" t="s">
        <v>83</v>
      </c>
      <c r="N2" s="60" t="s">
        <v>82</v>
      </c>
      <c r="O2" s="60" t="s">
        <v>81</v>
      </c>
      <c r="P2" s="121" t="s">
        <v>107</v>
      </c>
    </row>
    <row r="3" spans="1:16" ht="104.25" customHeight="1">
      <c r="A3" s="48">
        <v>1</v>
      </c>
      <c r="B3" s="48" t="s">
        <v>80</v>
      </c>
      <c r="C3" s="48" t="s">
        <v>54</v>
      </c>
      <c r="D3" s="48" t="s">
        <v>79</v>
      </c>
      <c r="E3" s="47" t="s">
        <v>78</v>
      </c>
      <c r="F3" s="47" t="s">
        <v>77</v>
      </c>
      <c r="G3" s="41" t="s">
        <v>99</v>
      </c>
      <c r="H3" s="52" t="s">
        <v>67</v>
      </c>
      <c r="I3" s="51">
        <v>30000000</v>
      </c>
      <c r="J3" s="43" t="s">
        <v>76</v>
      </c>
      <c r="K3" s="41" t="s">
        <v>127</v>
      </c>
      <c r="L3" s="41" t="s">
        <v>132</v>
      </c>
      <c r="M3" s="41" t="s">
        <v>131</v>
      </c>
      <c r="N3" s="40" t="s">
        <v>75</v>
      </c>
      <c r="O3" s="41" t="s">
        <v>74</v>
      </c>
      <c r="P3" s="122" t="s">
        <v>108</v>
      </c>
    </row>
    <row r="4" spans="1:16" ht="112.5" customHeight="1">
      <c r="A4" s="58">
        <v>2</v>
      </c>
      <c r="B4" s="58"/>
      <c r="C4" s="59"/>
      <c r="D4" s="58" t="s">
        <v>73</v>
      </c>
      <c r="E4" s="57"/>
      <c r="F4" s="57"/>
      <c r="G4" s="56" t="s">
        <v>106</v>
      </c>
      <c r="H4" s="52" t="s">
        <v>72</v>
      </c>
      <c r="I4" s="51">
        <v>2500000</v>
      </c>
      <c r="J4" s="43" t="s">
        <v>71</v>
      </c>
      <c r="K4" s="41" t="s">
        <v>126</v>
      </c>
      <c r="L4" s="41" t="s">
        <v>133</v>
      </c>
      <c r="M4" s="39" t="s">
        <v>130</v>
      </c>
      <c r="N4" s="55" t="s">
        <v>70</v>
      </c>
      <c r="O4" s="39" t="s">
        <v>69</v>
      </c>
      <c r="P4" s="123" t="s">
        <v>109</v>
      </c>
    </row>
    <row r="5" spans="1:16" ht="111" customHeight="1">
      <c r="A5" s="48">
        <v>3</v>
      </c>
      <c r="B5" s="48" t="s">
        <v>9</v>
      </c>
      <c r="C5" s="48" t="s">
        <v>54</v>
      </c>
      <c r="D5" s="48" t="s">
        <v>68</v>
      </c>
      <c r="E5" s="47">
        <v>44505</v>
      </c>
      <c r="F5" s="47">
        <v>44511</v>
      </c>
      <c r="G5" s="54" t="s">
        <v>124</v>
      </c>
      <c r="H5" s="52" t="s">
        <v>67</v>
      </c>
      <c r="I5" s="51">
        <v>18000000</v>
      </c>
      <c r="J5" s="43" t="s">
        <v>66</v>
      </c>
      <c r="K5" s="41" t="s">
        <v>125</v>
      </c>
      <c r="L5" s="41" t="s">
        <v>134</v>
      </c>
      <c r="M5" s="41" t="s">
        <v>129</v>
      </c>
      <c r="N5" s="40" t="s">
        <v>65</v>
      </c>
      <c r="O5" s="39" t="s">
        <v>64</v>
      </c>
      <c r="P5" s="123" t="s">
        <v>111</v>
      </c>
    </row>
    <row r="6" spans="1:16" ht="99.75" customHeight="1">
      <c r="A6" s="48">
        <v>5</v>
      </c>
      <c r="B6" s="48"/>
      <c r="C6" s="48"/>
      <c r="D6" s="48" t="s">
        <v>62</v>
      </c>
      <c r="E6" s="47"/>
      <c r="F6" s="47"/>
      <c r="G6" s="53" t="s">
        <v>61</v>
      </c>
      <c r="H6" s="52"/>
      <c r="I6" s="51"/>
      <c r="J6" s="50" t="s">
        <v>60</v>
      </c>
      <c r="K6" s="41" t="s">
        <v>57</v>
      </c>
      <c r="L6" s="41" t="s">
        <v>104</v>
      </c>
      <c r="M6" s="41"/>
      <c r="N6" s="40" t="s">
        <v>47</v>
      </c>
      <c r="O6" s="39"/>
      <c r="P6" s="123" t="s">
        <v>110</v>
      </c>
    </row>
    <row r="7" spans="1:16" ht="98.25" customHeight="1">
      <c r="A7" s="48">
        <v>6</v>
      </c>
      <c r="B7" s="49" t="s">
        <v>55</v>
      </c>
      <c r="C7" s="49" t="s">
        <v>54</v>
      </c>
      <c r="D7" s="48" t="s">
        <v>59</v>
      </c>
      <c r="E7" s="47" t="s">
        <v>52</v>
      </c>
      <c r="F7" s="47" t="s">
        <v>51</v>
      </c>
      <c r="G7" s="46" t="s">
        <v>58</v>
      </c>
      <c r="H7" s="45" t="s">
        <v>50</v>
      </c>
      <c r="I7" s="44">
        <v>3000000</v>
      </c>
      <c r="J7" s="43" t="s">
        <v>49</v>
      </c>
      <c r="K7" s="41" t="s">
        <v>57</v>
      </c>
      <c r="L7" s="41" t="s">
        <v>103</v>
      </c>
      <c r="M7" s="41"/>
      <c r="N7" s="40" t="s">
        <v>47</v>
      </c>
      <c r="O7" s="39"/>
      <c r="P7" s="123" t="s">
        <v>110</v>
      </c>
    </row>
    <row r="8" spans="1:16" ht="98.25" customHeight="1">
      <c r="A8" s="48">
        <v>7</v>
      </c>
      <c r="B8" s="49" t="s">
        <v>55</v>
      </c>
      <c r="C8" s="49" t="s">
        <v>54</v>
      </c>
      <c r="D8" s="48" t="s">
        <v>56</v>
      </c>
      <c r="E8" s="47" t="s">
        <v>52</v>
      </c>
      <c r="F8" s="47" t="s">
        <v>51</v>
      </c>
      <c r="G8" s="46" t="s">
        <v>123</v>
      </c>
      <c r="H8" s="45" t="s">
        <v>50</v>
      </c>
      <c r="I8" s="44">
        <v>3000000</v>
      </c>
      <c r="J8" s="43" t="s">
        <v>49</v>
      </c>
      <c r="K8" s="41" t="s">
        <v>102</v>
      </c>
      <c r="L8" s="41" t="s">
        <v>101</v>
      </c>
      <c r="M8" s="41" t="s">
        <v>128</v>
      </c>
      <c r="N8" s="40"/>
      <c r="O8" s="39" t="s">
        <v>63</v>
      </c>
      <c r="P8" s="123" t="s">
        <v>112</v>
      </c>
    </row>
    <row r="9" spans="1:16" ht="98.25" customHeight="1">
      <c r="A9" s="48">
        <v>8</v>
      </c>
      <c r="B9" s="49" t="s">
        <v>55</v>
      </c>
      <c r="C9" s="49" t="s">
        <v>54</v>
      </c>
      <c r="D9" s="48" t="s">
        <v>53</v>
      </c>
      <c r="E9" s="47" t="s">
        <v>52</v>
      </c>
      <c r="F9" s="47" t="s">
        <v>51</v>
      </c>
      <c r="G9" s="46" t="s">
        <v>100</v>
      </c>
      <c r="H9" s="45" t="s">
        <v>50</v>
      </c>
      <c r="I9" s="44">
        <v>3000000</v>
      </c>
      <c r="J9" s="43" t="s">
        <v>49</v>
      </c>
      <c r="K9" s="42" t="s">
        <v>48</v>
      </c>
      <c r="L9" s="41" t="s">
        <v>135</v>
      </c>
      <c r="M9" s="41" t="s">
        <v>136</v>
      </c>
      <c r="N9" s="40" t="s">
        <v>47</v>
      </c>
      <c r="O9" s="39" t="s">
        <v>46</v>
      </c>
      <c r="P9" s="123" t="s">
        <v>113</v>
      </c>
    </row>
  </sheetData>
  <mergeCells count="1">
    <mergeCell ref="A1:O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 PHÍ CTV </vt:lpstr>
      <vt:lpstr>BÁO CÁO CHI TIẾT </vt:lpstr>
      <vt:lpstr>BÁO CÁO 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</dc:creator>
  <cp:lastModifiedBy>Nguyen Vu Ngoc Quynh</cp:lastModifiedBy>
  <dcterms:created xsi:type="dcterms:W3CDTF">2021-08-07T05:45:11Z</dcterms:created>
  <dcterms:modified xsi:type="dcterms:W3CDTF">2021-11-07T18:20:36Z</dcterms:modified>
</cp:coreProperties>
</file>