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CF54B166-F774-4F99-B520-8E6B9D5EFA0A}"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F24" i="1"/>
  <c r="G24" i="1"/>
  <c r="H24" i="1"/>
  <c r="I24" i="1"/>
  <c r="J24" i="1"/>
  <c r="K24" i="1"/>
  <c r="L24"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L21" i="1"/>
  <c r="K21" i="1"/>
  <c r="J21" i="1"/>
  <c r="I21" i="1"/>
  <c r="I23" i="1"/>
  <c r="G23" i="1"/>
  <c r="F20" i="1"/>
  <c r="F21" i="1"/>
  <c r="G20" i="1"/>
  <c r="G21" i="1"/>
  <c r="H20" i="1"/>
  <c r="H21" i="1"/>
  <c r="I20" i="1"/>
  <c r="J20" i="1"/>
  <c r="K20" i="1"/>
  <c r="L20" i="1"/>
  <c r="H17" i="1"/>
  <c r="G17" i="1"/>
  <c r="I17" i="1"/>
  <c r="F17" i="1"/>
  <c r="J17" i="1" s="1"/>
  <c r="F23" i="1"/>
  <c r="E17" i="1"/>
  <c r="K17" i="1" s="1"/>
  <c r="E23" i="1"/>
  <c r="E24" i="1"/>
  <c r="D17" i="1"/>
  <c r="L17" i="1"/>
  <c r="H16" i="1"/>
  <c r="G16" i="1"/>
  <c r="I16" i="1"/>
  <c r="F16" i="1"/>
  <c r="J16" i="1" s="1"/>
  <c r="E16" i="1"/>
  <c r="K16" i="1"/>
  <c r="E20" i="1"/>
  <c r="E21" i="1"/>
  <c r="D16" i="1"/>
  <c r="L16" i="1" s="1"/>
  <c r="D62" i="1"/>
  <c r="D20" i="1"/>
  <c r="D21" i="1"/>
  <c r="H15" i="1"/>
  <c r="G15" i="1"/>
  <c r="I15" i="1" s="1"/>
  <c r="F15" i="1"/>
  <c r="J15" i="1"/>
  <c r="E15" i="1"/>
  <c r="K15" i="1" s="1"/>
  <c r="D15" i="1"/>
  <c r="L15" i="1" s="1"/>
  <c r="Q25" i="1"/>
  <c r="Q32" i="1"/>
  <c r="Q13" i="1"/>
  <c r="D23" i="1"/>
  <c r="D24" i="1"/>
  <c r="H23" i="1"/>
  <c r="K23" i="1"/>
  <c r="J23" i="1"/>
  <c r="L23" i="1"/>
  <c r="E62" i="1" l="1"/>
</calcChain>
</file>

<file path=xl/sharedStrings.xml><?xml version="1.0" encoding="utf-8"?>
<sst xmlns="http://schemas.openxmlformats.org/spreadsheetml/2006/main" count="126" uniqueCount="110">
  <si>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</si>
  <si>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</si>
  <si>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</si>
  <si>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</si>
  <si>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</si>
  <si>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</si>
  <si>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</si>
  <si>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</si>
  <si>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</si>
  <si>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</si>
  <si>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</si>
  <si>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</si>
  <si>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</si>
  <si>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</si>
  <si>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</si>
  <si>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</si>
  <si>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</si>
  <si>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</si>
  <si>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</si>
  <si>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</si>
  <si>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</si>
  <si>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</si>
  <si>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</si>
  <si>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</si>
  <si>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</si>
  <si>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</si>
  <si>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</si>
  <si>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</si>
  <si>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</si>
  <si>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</si>
  <si>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</si>
  <si>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</si>
  <si>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</si>
  <si>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</si>
  <si>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</si>
  <si>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</si>
  <si>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</si>
  <si>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</si>
  <si>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</si>
  <si>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</si>
  <si>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</si>
  <si>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</si>
  <si>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</si>
  <si>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</si>
  <si>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</si>
  <si>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</si>
  <si>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</si>
  <si>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</si>
  <si>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</si>
  <si>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</si>
  <si>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</si>
  <si>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</si>
  <si>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</si>
  <si>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</si>
  <si>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</si>
  <si>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</si>
  <si>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</si>
  <si>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</si>
  <si>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</si>
  <si>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</si>
  <si>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</si>
  <si>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</si>
  <si>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</si>
  <si>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</si>
  <si>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</si>
  <si>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</si>
  <si>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</si>
  <si>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</si>
  <si>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</si>
  <si>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</si>
  <si>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</si>
  <si>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</si>
  <si>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</si>
  <si>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</si>
  <si>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</si>
  <si>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</si>
  <si>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</si>
  <si>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</si>
  <si>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</si>
  <si>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F002RC</t>
  </si>
  <si>
    <t>CARICA TOTALE</t>
  </si>
  <si>
    <t>YOKOGAWA</t>
  </si>
  <si>
    <t>EJX 110A</t>
  </si>
  <si>
    <t>SP 11/01</t>
  </si>
  <si>
    <t xml:space="preserve"> 0 ÷10000</t>
  </si>
  <si>
    <t xml:space="preserve"> 0 ÷301</t>
  </si>
  <si>
    <t>4 ÷ 20</t>
  </si>
  <si>
    <t>mmH2O</t>
  </si>
  <si>
    <t xml:space="preserve"> m3/h</t>
  </si>
  <si>
    <t>Ma</t>
  </si>
  <si>
    <t xml:space="preserve"> '</t>
  </si>
  <si>
    <r>
      <t xml:space="preserve">Anomalie Riscontrate:
</t>
    </r>
    <r>
      <rPr>
        <b/>
        <sz val="12"/>
        <rFont val="Arial"/>
        <family val="2"/>
      </rPr>
      <t>PER CONTROLLO NECESSITA PONTEGGIO</t>
    </r>
    <r>
      <rPr>
        <sz val="11"/>
        <rFont val="Arial"/>
        <family val="2"/>
      </rPr>
      <t xml:space="preserve"> </t>
    </r>
  </si>
  <si>
    <t>MANOMETRO DIGITALE</t>
  </si>
  <si>
    <t>WIKA</t>
  </si>
  <si>
    <t xml:space="preserve"> 1A031249O1I</t>
  </si>
  <si>
    <t>0 ÷ 10 Bar</t>
  </si>
  <si>
    <t>100-25</t>
  </si>
  <si>
    <t>CALIBRATORE DI LOOP</t>
  </si>
  <si>
    <t>FLUKE</t>
  </si>
  <si>
    <t>4 ÷ 20 mA</t>
  </si>
  <si>
    <t>045-25</t>
  </si>
  <si>
    <t>MULTIMETRO DIGITALE</t>
  </si>
  <si>
    <t>62820823WS</t>
  </si>
  <si>
    <t>0 ÷ 60 mA</t>
  </si>
  <si>
    <t>016-25</t>
  </si>
  <si>
    <t>534885/C</t>
  </si>
  <si>
    <t>NASELLI F.</t>
  </si>
  <si>
    <t>SPINALI D. / MANSERVIGI M.</t>
  </si>
  <si>
    <t>DP</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</si>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</sst>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4">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7" fillId="0" borderId="4" xfId="1" applyFont="1" applyFill="1" applyBorder="1" applyAlignment="1">
      <alignment horizontal="center" vertical="center"/>
    </xf>
    <xf numFmtId="0" fontId="27" fillId="0" borderId="50" xfId="1" applyFont="1" applyFill="1" applyBorder="1" applyAlignment="1">
      <alignment horizontal="center" vertical="center"/>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2024\088-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R45" sqref="R45"/>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51</v>
      </c>
      <c r="F2" s="180"/>
      <c r="G2" s="180"/>
      <c r="H2" s="180"/>
      <c r="I2" s="180"/>
      <c r="J2" s="180"/>
      <c r="K2" s="180"/>
      <c r="L2" s="44"/>
      <c r="M2" s="44"/>
      <c r="N2" s="45" t="s">
        <v>59</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60</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500</v>
      </c>
      <c r="B7" s="173" t="s">
        <v>79</v>
      </c>
      <c r="C7" s="174"/>
      <c r="D7" s="167" t="s">
        <v>80</v>
      </c>
      <c r="E7" s="163"/>
      <c r="F7" s="96"/>
      <c r="G7" s="163" t="s">
        <v>81</v>
      </c>
      <c r="H7" s="96"/>
      <c r="I7" s="167" t="s">
        <v>82</v>
      </c>
      <c r="J7" s="163"/>
      <c r="K7" s="163"/>
      <c r="L7" s="169"/>
      <c r="M7" s="170"/>
      <c r="N7" s="171"/>
      <c r="O7" s="7"/>
      <c r="P7" s="7"/>
      <c r="Q7" s="7"/>
      <c r="R7" s="7"/>
      <c r="S7" s="11"/>
      <c r="T7" s="11"/>
      <c r="U7" s="11"/>
    </row>
    <row r="8" spans="1:23" ht="16.5" x14ac:dyDescent="0.2">
      <c r="A8" s="157" t="s">
        <v>32</v>
      </c>
      <c r="B8" s="158"/>
      <c r="C8" s="128"/>
      <c r="D8" s="127" t="s">
        <v>66</v>
      </c>
      <c r="E8" s="158"/>
      <c r="F8" s="128"/>
      <c r="G8" s="127" t="s">
        <v>35</v>
      </c>
      <c r="H8" s="161"/>
      <c r="I8" s="161"/>
      <c r="J8" s="162"/>
      <c r="K8" s="51" t="s">
        <v>36</v>
      </c>
      <c r="L8" s="127" t="s">
        <v>44</v>
      </c>
      <c r="M8" s="128"/>
      <c r="N8" s="52" t="s">
        <v>70</v>
      </c>
      <c r="O8" s="7"/>
      <c r="P8" s="7"/>
      <c r="Q8" s="7"/>
      <c r="R8" s="7"/>
      <c r="S8" s="11"/>
      <c r="T8" s="11"/>
      <c r="U8" s="11"/>
    </row>
    <row r="9" spans="1:23" ht="15" x14ac:dyDescent="0.2">
      <c r="A9" s="91" t="s">
        <v>84</v>
      </c>
      <c r="B9" s="92"/>
      <c r="C9" s="95" t="s">
        <v>87</v>
      </c>
      <c r="D9" s="99" t="s">
        <v>85</v>
      </c>
      <c r="E9" s="92"/>
      <c r="F9" s="95" t="s">
        <v>88</v>
      </c>
      <c r="G9" s="53" t="s">
        <v>0</v>
      </c>
      <c r="H9" s="54" t="s">
        <v>1</v>
      </c>
      <c r="I9" s="54" t="s">
        <v>2</v>
      </c>
      <c r="J9" s="55" t="s">
        <v>3</v>
      </c>
      <c r="K9" s="159"/>
      <c r="L9" s="168" t="s">
        <v>108</v>
      </c>
      <c r="M9" s="95"/>
      <c r="N9" s="155" t="s">
        <v>83</v>
      </c>
      <c r="O9" s="7"/>
      <c r="P9" s="7"/>
      <c r="Q9" s="7"/>
      <c r="R9" s="7"/>
      <c r="S9" s="11"/>
      <c r="T9" s="11"/>
      <c r="U9" s="11"/>
    </row>
    <row r="10" spans="1:23" ht="14.25" x14ac:dyDescent="0.2">
      <c r="A10" s="93"/>
      <c r="B10" s="94"/>
      <c r="C10" s="96"/>
      <c r="D10" s="100"/>
      <c r="E10" s="94"/>
      <c r="F10" s="96"/>
      <c r="G10" s="49"/>
      <c r="H10" s="56"/>
      <c r="I10" s="50"/>
      <c r="J10" s="57"/>
      <c r="K10" s="160"/>
      <c r="L10" s="167"/>
      <c r="M10" s="96"/>
      <c r="N10" s="156"/>
      <c r="O10" s="7"/>
      <c r="P10" s="26"/>
      <c r="Q10" s="7"/>
      <c r="R10" s="7"/>
      <c r="S10" s="11"/>
      <c r="T10" s="11"/>
      <c r="U10" s="11"/>
    </row>
    <row r="11" spans="1:23" ht="17.25" x14ac:dyDescent="0.2">
      <c r="A11" s="141" t="s">
        <v>33</v>
      </c>
      <c r="B11" s="142"/>
      <c r="C11" s="143"/>
      <c r="D11" s="147" t="s">
        <v>46</v>
      </c>
      <c r="E11" s="142"/>
      <c r="F11" s="143"/>
      <c r="G11" s="147" t="s">
        <v>34</v>
      </c>
      <c r="H11" s="142"/>
      <c r="I11" s="142"/>
      <c r="J11" s="143"/>
      <c r="K11" s="127" t="s">
        <v>58</v>
      </c>
      <c r="L11" s="128"/>
      <c r="M11" s="101" t="s">
        <v>47</v>
      </c>
      <c r="N11" s="102"/>
      <c r="O11" s="5"/>
      <c r="P11" s="5"/>
      <c r="Q11" s="5"/>
      <c r="R11" s="5"/>
      <c r="S11" s="12"/>
      <c r="T11" s="12"/>
      <c r="U11" s="12"/>
    </row>
    <row r="12" spans="1:23" ht="22.5" customHeight="1" thickBot="1" x14ac:dyDescent="0.25">
      <c r="A12" s="144" t="s">
        <v>90</v>
      </c>
      <c r="B12" s="145"/>
      <c r="C12" s="146"/>
      <c r="D12" s="97" t="s">
        <v>86</v>
      </c>
      <c r="E12" s="98"/>
      <c r="F12" s="58" t="s">
        <v>89</v>
      </c>
      <c r="G12" s="148" t="s">
        <v>37</v>
      </c>
      <c r="H12" s="149"/>
      <c r="I12" s="149" t="s">
        <v>38</v>
      </c>
      <c r="J12" s="150"/>
      <c r="K12" s="151">
        <v>5.0000000000000001E-3</v>
      </c>
      <c r="L12" s="152"/>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71</v>
      </c>
      <c r="S13" s="34" t="s">
        <v>74</v>
      </c>
      <c r="T13" s="27"/>
      <c r="U13" s="34" t="s">
        <v>75</v>
      </c>
    </row>
    <row r="14" spans="1:23" ht="32.25" customHeight="1" x14ac:dyDescent="0.2">
      <c r="A14" s="136" t="s">
        <v>7</v>
      </c>
      <c r="B14" s="117"/>
      <c r="C14" s="59" t="s">
        <v>8</v>
      </c>
      <c r="D14" s="60">
        <v>0</v>
      </c>
      <c r="E14" s="60">
        <v>0.25</v>
      </c>
      <c r="F14" s="60">
        <v>0.5</v>
      </c>
      <c r="G14" s="60">
        <v>0.75</v>
      </c>
      <c r="H14" s="60">
        <v>1</v>
      </c>
      <c r="I14" s="60">
        <v>0.75</v>
      </c>
      <c r="J14" s="60">
        <v>0.5</v>
      </c>
      <c r="K14" s="60">
        <v>0.25</v>
      </c>
      <c r="L14" s="60">
        <v>0</v>
      </c>
      <c r="M14" s="61" t="s">
        <v>14</v>
      </c>
      <c r="N14" s="62" t="s">
        <v>43</v>
      </c>
      <c r="O14" s="7"/>
      <c r="P14" s="11"/>
      <c r="Q14" s="11"/>
      <c r="R14" s="11"/>
      <c r="S14" s="80">
        <v>0</v>
      </c>
      <c r="U14" s="80">
        <v>10000</v>
      </c>
      <c r="W14" s="81">
        <v>0</v>
      </c>
    </row>
    <row r="15" spans="1:23" ht="25.5" customHeight="1" x14ac:dyDescent="0.2">
      <c r="A15" s="137" t="s">
        <v>9</v>
      </c>
      <c r="B15" s="138"/>
      <c r="C15" s="70" t="str">
        <f>IF(C9&lt;&gt;"",C9,"")</f>
        <v>mmH2O</v>
      </c>
      <c r="D15" s="71">
        <f>IF(S14="","",(($U$14-$S$14)*W5/100+$S$14))</f>
        <v>0</v>
      </c>
      <c r="E15" s="71">
        <f>IF(S14="","",(($U$14-$S$14)*W15/100+$S$14))</f>
        <v>2500</v>
      </c>
      <c r="F15" s="71">
        <f>IF(S14="","",(($U$14-$S$14)*W16/100+$S$14))</f>
        <v>5000</v>
      </c>
      <c r="G15" s="71">
        <f>IF(S14="","",(($U$14-$S$14)*W17/100+$S$14))</f>
        <v>7500</v>
      </c>
      <c r="H15" s="71">
        <f>IF(S14="","",(($U$14-$S$14)*W18/100+$S$14))</f>
        <v>10000</v>
      </c>
      <c r="I15" s="71">
        <f>$G$15</f>
        <v>7500</v>
      </c>
      <c r="J15" s="71">
        <f>$F$15</f>
        <v>5000</v>
      </c>
      <c r="K15" s="71">
        <f>$E$15</f>
        <v>2500</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 xml:space="preserve"> m3/h</v>
      </c>
      <c r="D17" s="71">
        <f>IF(S33="","",IF($P32=1,(((($U$33-$S$33))/10*SQRT(W14)))+$S$33,(($U$33-$S$33)*W14/100+$S$33)))</f>
        <v>0</v>
      </c>
      <c r="E17" s="71">
        <f>IF(S33="","",IF($P32=1,(((($U$33-$S$33))/10*SQRT(W15)))+$S$33,(($U$33-$S$33)*W15/100+$S$33)))</f>
        <v>75.25</v>
      </c>
      <c r="F17" s="71">
        <f>IF(S33="","",IF($P32=1,(((($U$33-$S$33))/10*SQRT(W16)))+$S$33,(($U$33-$S$33)*W16/100+$S$33)))</f>
        <v>150.5</v>
      </c>
      <c r="G17" s="71">
        <f>IF(S33="","",IF($P32=1,(((($U$33-$S$33))/10*SQRT(W17)))+$S$33,(($U$33-$S$33)*W17/100+$S$33)))</f>
        <v>225.75</v>
      </c>
      <c r="H17" s="71">
        <f>IF(S33="","",IF($P32=1,(((($U$33-$S$33))/10*SQRT(W18)))+$S$33,(($U$33-$S$33)*W18/100+$S$33)))</f>
        <v>301</v>
      </c>
      <c r="I17" s="71">
        <f>$G$17</f>
        <v>225.75</v>
      </c>
      <c r="J17" s="71">
        <f>$F$17</f>
        <v>150.5</v>
      </c>
      <c r="K17" s="71">
        <f>$E$17</f>
        <v>75.25</v>
      </c>
      <c r="L17" s="71">
        <f>$D$17</f>
        <v>0</v>
      </c>
      <c r="M17" s="64"/>
      <c r="N17" s="65"/>
      <c r="O17" s="7"/>
      <c r="P17" s="7"/>
      <c r="Q17" s="7"/>
      <c r="R17" s="7"/>
      <c r="S17" s="11"/>
      <c r="T17" s="11"/>
      <c r="U17" s="11"/>
      <c r="W17" s="81">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c r="E19" s="67"/>
      <c r="F19" s="67"/>
      <c r="G19" s="67"/>
      <c r="H19" s="67"/>
      <c r="I19" s="67"/>
      <c r="J19" s="67"/>
      <c r="K19" s="67"/>
      <c r="L19" s="67"/>
      <c r="M19" s="64"/>
      <c r="N19" s="65"/>
      <c r="O19" s="7"/>
      <c r="P19" s="11"/>
      <c r="Q19" s="11"/>
      <c r="R19" s="36"/>
      <c r="S19" s="40"/>
      <c r="T19" s="39"/>
      <c r="U19" s="40"/>
    </row>
    <row r="20" spans="1:23" ht="25.5" customHeight="1" x14ac:dyDescent="0.2">
      <c r="A20" s="86" t="s">
        <v>54</v>
      </c>
      <c r="B20" s="87"/>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86" t="s">
        <v>55</v>
      </c>
      <c r="B21" s="87"/>
      <c r="C21" s="73" t="str">
        <f>IF(C19="","",B63)</f>
        <v>%</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86" t="s">
        <v>12</v>
      </c>
      <c r="B22" s="87"/>
      <c r="C22" s="73" t="str">
        <f>IF(C17="","",C17)</f>
        <v xml:space="preserve"> m3/h</v>
      </c>
      <c r="D22" s="84"/>
      <c r="E22" s="84"/>
      <c r="F22" s="84"/>
      <c r="G22" s="84"/>
      <c r="H22" s="84"/>
      <c r="I22" s="84"/>
      <c r="J22" s="84"/>
      <c r="K22" s="84"/>
      <c r="L22" s="84"/>
      <c r="M22" s="85"/>
      <c r="N22" s="65"/>
      <c r="O22" s="7"/>
      <c r="P22" s="11"/>
      <c r="Q22" s="11"/>
      <c r="R22" s="11"/>
    </row>
    <row r="23" spans="1:23" ht="25.5" customHeight="1" x14ac:dyDescent="0.2">
      <c r="A23" s="86" t="s">
        <v>56</v>
      </c>
      <c r="B23" s="87"/>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86" t="s">
        <v>57</v>
      </c>
      <c r="B24" s="87"/>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8">
        <v>0</v>
      </c>
      <c r="Q25" s="79" t="str">
        <f>IF(P25=0,"MISURA LINEARE","MISURA QUADRATICA")</f>
        <v>MISURA LINEARE</v>
      </c>
      <c r="R25" s="33" t="s">
        <v>72</v>
      </c>
      <c r="S25" s="35" t="s">
        <v>74</v>
      </c>
      <c r="U25" s="35" t="s">
        <v>75</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54</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55</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56</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57</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73</v>
      </c>
      <c r="S32" s="35" t="s">
        <v>74</v>
      </c>
      <c r="T32"/>
      <c r="U32" s="35" t="s">
        <v>75</v>
      </c>
    </row>
    <row r="33" spans="1:21" s="27" customFormat="1" ht="27.75" customHeight="1" x14ac:dyDescent="0.3">
      <c r="A33" s="121" t="s">
        <v>91</v>
      </c>
      <c r="B33" s="122"/>
      <c r="C33" s="122"/>
      <c r="D33" s="122"/>
      <c r="E33" s="122"/>
      <c r="F33" s="123"/>
      <c r="G33" s="154" t="s">
        <v>15</v>
      </c>
      <c r="H33" s="154"/>
      <c r="I33" s="154"/>
      <c r="J33" s="133"/>
      <c r="K33" s="134"/>
      <c r="L33" s="134"/>
      <c r="M33" s="134"/>
      <c r="N33" s="135"/>
      <c r="O33" s="7"/>
      <c r="P33" s="11"/>
      <c r="Q33" s="11"/>
      <c r="R33" s="11"/>
      <c r="S33" s="80">
        <v>0</v>
      </c>
      <c r="T33"/>
      <c r="U33" s="80">
        <v>301</v>
      </c>
    </row>
    <row r="34" spans="1:21" s="27" customFormat="1" ht="27.75" customHeight="1" x14ac:dyDescent="0.3">
      <c r="A34" s="105"/>
      <c r="B34" s="106"/>
      <c r="C34" s="106"/>
      <c r="D34" s="106"/>
      <c r="E34" s="106"/>
      <c r="F34" s="107"/>
      <c r="G34" s="153" t="s">
        <v>16</v>
      </c>
      <c r="H34" s="153"/>
      <c r="I34" s="153"/>
      <c r="J34" s="254"/>
      <c r="K34" s="255"/>
      <c r="L34" s="255"/>
      <c r="M34" s="255"/>
      <c r="N34" s="256"/>
      <c r="O34" s="7"/>
      <c r="P34" s="7"/>
      <c r="Q34" s="7"/>
      <c r="R34" s="7"/>
      <c r="S34" s="11"/>
      <c r="T34" s="11"/>
      <c r="U34" s="11"/>
    </row>
    <row r="35" spans="1:21" s="27" customFormat="1" ht="27.75" customHeight="1" x14ac:dyDescent="0.3">
      <c r="A35" s="105" t="s">
        <v>39</v>
      </c>
      <c r="B35" s="106"/>
      <c r="C35" s="106"/>
      <c r="D35" s="106"/>
      <c r="E35" s="106"/>
      <c r="F35" s="107"/>
      <c r="G35" s="153" t="s">
        <v>17</v>
      </c>
      <c r="H35" s="153"/>
      <c r="I35" s="153"/>
      <c r="J35" s="251"/>
      <c r="K35" s="252"/>
      <c r="L35" s="252"/>
      <c r="M35" s="252"/>
      <c r="N35" s="253"/>
      <c r="O35" s="7"/>
      <c r="P35" s="7"/>
      <c r="Q35" s="7"/>
      <c r="R35" s="7"/>
      <c r="S35" s="11"/>
      <c r="T35" s="11"/>
      <c r="U35" s="11"/>
    </row>
    <row r="36" spans="1:21" s="27" customFormat="1" ht="27.75" customHeight="1" x14ac:dyDescent="0.3">
      <c r="A36" s="105"/>
      <c r="B36" s="106"/>
      <c r="C36" s="106"/>
      <c r="D36" s="106"/>
      <c r="E36" s="106"/>
      <c r="F36" s="107"/>
      <c r="G36" s="153" t="s">
        <v>19</v>
      </c>
      <c r="H36" s="153"/>
      <c r="I36" s="153"/>
      <c r="J36" s="254"/>
      <c r="K36" s="255"/>
      <c r="L36" s="255"/>
      <c r="M36" s="255"/>
      <c r="N36" s="256"/>
      <c r="O36" s="7"/>
      <c r="P36" s="7"/>
      <c r="Q36" s="7"/>
      <c r="R36" s="7"/>
      <c r="S36" s="11"/>
      <c r="T36" s="11"/>
      <c r="U36" s="11"/>
    </row>
    <row r="37" spans="1:21" s="27" customFormat="1" ht="27.75" customHeight="1" x14ac:dyDescent="0.3">
      <c r="A37" s="105" t="s">
        <v>40</v>
      </c>
      <c r="B37" s="106"/>
      <c r="C37" s="106"/>
      <c r="D37" s="106"/>
      <c r="E37" s="106"/>
      <c r="F37" s="107"/>
      <c r="G37" s="153" t="s">
        <v>20</v>
      </c>
      <c r="H37" s="153"/>
      <c r="I37" s="153"/>
      <c r="J37" s="254"/>
      <c r="K37" s="255"/>
      <c r="L37" s="255"/>
      <c r="M37" s="255"/>
      <c r="N37" s="256"/>
      <c r="O37" s="7"/>
      <c r="P37" s="7"/>
      <c r="Q37" s="7"/>
      <c r="R37" s="7"/>
      <c r="S37" s="11"/>
      <c r="T37" s="11"/>
      <c r="U37" s="11"/>
    </row>
    <row r="38" spans="1:21" ht="27" customHeight="1" x14ac:dyDescent="0.3">
      <c r="A38" s="105"/>
      <c r="B38" s="106"/>
      <c r="C38" s="106"/>
      <c r="D38" s="106"/>
      <c r="E38" s="106"/>
      <c r="F38" s="107"/>
      <c r="G38" s="153" t="s">
        <v>21</v>
      </c>
      <c r="H38" s="153"/>
      <c r="I38" s="153"/>
      <c r="J38" s="261"/>
      <c r="K38" s="262"/>
      <c r="L38" s="262"/>
      <c r="M38" s="262"/>
      <c r="N38" s="263"/>
      <c r="O38" s="7"/>
      <c r="P38" s="7"/>
      <c r="Q38" s="7"/>
      <c r="R38" s="7"/>
      <c r="S38" s="11"/>
      <c r="T38" s="11"/>
      <c r="U38" s="11"/>
    </row>
    <row r="39" spans="1:21" ht="30.75" customHeight="1" x14ac:dyDescent="0.3">
      <c r="A39" s="105" t="s">
        <v>50</v>
      </c>
      <c r="B39" s="106"/>
      <c r="C39" s="106"/>
      <c r="D39" s="106"/>
      <c r="E39" s="106"/>
      <c r="F39" s="107"/>
      <c r="G39" s="118" t="s">
        <v>22</v>
      </c>
      <c r="H39" s="119"/>
      <c r="I39" s="120"/>
      <c r="J39" s="261"/>
      <c r="K39" s="262"/>
      <c r="L39" s="262"/>
      <c r="M39" s="262"/>
      <c r="N39" s="263"/>
      <c r="O39" s="7"/>
      <c r="P39" s="7"/>
      <c r="Q39" s="7"/>
      <c r="R39" s="7"/>
      <c r="S39" s="11"/>
      <c r="T39" s="11"/>
      <c r="U39" s="11"/>
    </row>
    <row r="40" spans="1:21" ht="28.5" customHeight="1" thickBot="1" x14ac:dyDescent="0.35">
      <c r="A40" s="114"/>
      <c r="B40" s="115"/>
      <c r="C40" s="115"/>
      <c r="D40" s="115"/>
      <c r="E40" s="115"/>
      <c r="F40" s="116"/>
      <c r="G40" s="108" t="s">
        <v>18</v>
      </c>
      <c r="H40" s="109"/>
      <c r="I40" s="110"/>
      <c r="J40" s="258"/>
      <c r="K40" s="259"/>
      <c r="L40" s="259"/>
      <c r="M40" s="259"/>
      <c r="N40" s="260"/>
      <c r="O40" s="7"/>
      <c r="P40" s="7"/>
      <c r="Q40" s="7"/>
      <c r="R40" s="7"/>
      <c r="S40" s="11"/>
      <c r="T40" s="11"/>
      <c r="U40" s="11"/>
    </row>
    <row r="41" spans="1:21" ht="17.25" thickBot="1" x14ac:dyDescent="0.3">
      <c r="A41" s="124" t="s">
        <v>61</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53</v>
      </c>
      <c r="J42" s="117"/>
      <c r="K42" s="117" t="s">
        <v>23</v>
      </c>
      <c r="L42" s="117"/>
      <c r="M42" s="117" t="s">
        <v>67</v>
      </c>
      <c r="N42" s="257"/>
      <c r="O42" s="7"/>
      <c r="P42" s="7"/>
      <c r="Q42" s="7"/>
      <c r="R42" s="7"/>
      <c r="S42" s="11"/>
      <c r="T42" s="11"/>
      <c r="U42" s="11"/>
    </row>
    <row r="43" spans="1:21" ht="24.75" customHeight="1" x14ac:dyDescent="0.2">
      <c r="A43" s="129" t="s">
        <v>92</v>
      </c>
      <c r="B43" s="130"/>
      <c r="C43" s="131" t="s">
        <v>93</v>
      </c>
      <c r="D43" s="132"/>
      <c r="E43" s="131" t="s">
        <v>94</v>
      </c>
      <c r="F43" s="132"/>
      <c r="G43" s="243" t="s">
        <v>95</v>
      </c>
      <c r="H43" s="132"/>
      <c r="I43" s="139">
        <v>1E-3</v>
      </c>
      <c r="J43" s="140"/>
      <c r="K43" s="249" t="s">
        <v>96</v>
      </c>
      <c r="L43" s="250"/>
      <c r="M43" s="235">
        <v>46142</v>
      </c>
      <c r="N43" s="236"/>
      <c r="O43" s="7"/>
      <c r="P43" s="7"/>
      <c r="Q43" s="7"/>
      <c r="R43" s="7"/>
      <c r="S43" s="11"/>
      <c r="T43" s="11"/>
      <c r="U43" s="11"/>
    </row>
    <row r="44" spans="1:21" ht="24.75" customHeight="1" x14ac:dyDescent="0.2">
      <c r="A44" s="216" t="s">
        <v>97</v>
      </c>
      <c r="B44" s="217"/>
      <c r="C44" s="218" t="s">
        <v>98</v>
      </c>
      <c r="D44" s="219"/>
      <c r="E44" s="218">
        <v>6367032</v>
      </c>
      <c r="F44" s="219"/>
      <c r="G44" s="220" t="s">
        <v>99</v>
      </c>
      <c r="H44" s="221"/>
      <c r="I44" s="245">
        <v>6.9999999999999999E-4</v>
      </c>
      <c r="J44" s="246"/>
      <c r="K44" s="218" t="s">
        <v>100</v>
      </c>
      <c r="L44" s="219"/>
      <c r="M44" s="247">
        <v>46066</v>
      </c>
      <c r="N44" s="248"/>
      <c r="O44" s="7"/>
      <c r="P44" s="7"/>
      <c r="Q44" s="7"/>
      <c r="R44" s="7"/>
      <c r="S44" s="11"/>
      <c r="T44" s="11"/>
      <c r="U44" s="11"/>
    </row>
    <row r="45" spans="1:21" ht="24.75" customHeight="1" x14ac:dyDescent="0.2">
      <c r="A45" s="129" t="s">
        <v>101</v>
      </c>
      <c r="B45" s="130"/>
      <c r="C45" s="131" t="s">
        <v>98</v>
      </c>
      <c r="D45" s="132"/>
      <c r="E45" s="131" t="s">
        <v>102</v>
      </c>
      <c r="F45" s="132"/>
      <c r="G45" s="243" t="s">
        <v>103</v>
      </c>
      <c r="H45" s="244"/>
      <c r="I45" s="139">
        <v>2.9999999999999997E-4</v>
      </c>
      <c r="J45" s="140"/>
      <c r="K45" s="233" t="s">
        <v>104</v>
      </c>
      <c r="L45" s="234"/>
      <c r="M45" s="235">
        <v>46057</v>
      </c>
      <c r="N45" s="236"/>
      <c r="O45" s="7"/>
      <c r="P45" s="7"/>
      <c r="Q45" s="7"/>
      <c r="R45" s="7"/>
      <c r="S45" s="11"/>
      <c r="T45" s="11"/>
      <c r="U45" s="11"/>
    </row>
    <row r="46" spans="1:21" s="27" customFormat="1" ht="14.25" x14ac:dyDescent="0.2">
      <c r="A46" s="224" t="s">
        <v>43</v>
      </c>
      <c r="B46" s="222"/>
      <c r="C46" s="222"/>
      <c r="D46" s="222"/>
      <c r="E46" s="222"/>
      <c r="F46" s="222"/>
      <c r="G46" s="225"/>
      <c r="H46" s="222" t="s">
        <v>45</v>
      </c>
      <c r="I46" s="222"/>
      <c r="J46" s="222"/>
      <c r="K46" s="222"/>
      <c r="L46" s="222"/>
      <c r="M46" s="222"/>
      <c r="N46" s="223"/>
      <c r="O46" s="7"/>
      <c r="P46" s="7"/>
      <c r="Q46" s="7"/>
      <c r="R46" s="7"/>
      <c r="S46" s="11"/>
      <c r="T46" s="11"/>
      <c r="U46" s="11"/>
    </row>
    <row r="47" spans="1:21" ht="87.75" customHeight="1" x14ac:dyDescent="0.2">
      <c r="A47" s="226" t="s">
        <v>69</v>
      </c>
      <c r="B47" s="227"/>
      <c r="C47" s="227"/>
      <c r="D47" s="227"/>
      <c r="E47" s="227"/>
      <c r="F47" s="227"/>
      <c r="G47" s="228"/>
      <c r="H47" s="237"/>
      <c r="I47" s="238"/>
      <c r="J47" s="238"/>
      <c r="K47" s="238"/>
      <c r="L47" s="238"/>
      <c r="M47" s="238"/>
      <c r="N47" s="239"/>
      <c r="O47" s="7"/>
      <c r="P47" s="7"/>
      <c r="Q47" s="7"/>
      <c r="R47" s="7"/>
      <c r="S47" s="11"/>
      <c r="T47" s="11"/>
      <c r="U47" s="11"/>
    </row>
    <row r="48" spans="1:21" ht="21" customHeight="1" x14ac:dyDescent="0.2">
      <c r="A48" s="229"/>
      <c r="B48" s="227"/>
      <c r="C48" s="227"/>
      <c r="D48" s="227"/>
      <c r="E48" s="227"/>
      <c r="F48" s="227"/>
      <c r="G48" s="228"/>
      <c r="H48" s="237"/>
      <c r="I48" s="238"/>
      <c r="J48" s="238"/>
      <c r="K48" s="238"/>
      <c r="L48" s="238"/>
      <c r="M48" s="238"/>
      <c r="N48" s="239"/>
      <c r="O48" s="7"/>
      <c r="P48" s="7"/>
      <c r="Q48" s="7"/>
      <c r="R48" s="7"/>
      <c r="S48" s="11"/>
      <c r="T48" s="11"/>
      <c r="U48" s="11"/>
    </row>
    <row r="49" spans="1:21" ht="19.5" customHeight="1" x14ac:dyDescent="0.2">
      <c r="A49" s="230"/>
      <c r="B49" s="231"/>
      <c r="C49" s="231"/>
      <c r="D49" s="231"/>
      <c r="E49" s="231"/>
      <c r="F49" s="231"/>
      <c r="G49" s="232"/>
      <c r="H49" s="240"/>
      <c r="I49" s="241"/>
      <c r="J49" s="241"/>
      <c r="K49" s="241"/>
      <c r="L49" s="241"/>
      <c r="M49" s="241"/>
      <c r="N49" s="242"/>
      <c r="O49" s="7"/>
      <c r="P49" s="7"/>
      <c r="Q49" s="7"/>
      <c r="R49" s="7"/>
      <c r="S49" s="11"/>
      <c r="T49" s="11"/>
      <c r="U49" s="11"/>
    </row>
    <row r="50" spans="1:21" ht="21" customHeight="1" x14ac:dyDescent="0.2">
      <c r="A50" s="191" t="s">
        <v>62</v>
      </c>
      <c r="B50" s="211">
        <v>45782</v>
      </c>
      <c r="C50" s="212"/>
      <c r="D50" s="213"/>
      <c r="E50" s="183" t="s">
        <v>63</v>
      </c>
      <c r="F50" s="188" t="s">
        <v>105</v>
      </c>
      <c r="G50" s="188"/>
      <c r="H50" s="188"/>
      <c r="I50" s="189"/>
      <c r="J50" s="183" t="s">
        <v>64</v>
      </c>
      <c r="K50" s="185"/>
      <c r="L50" s="188" t="s">
        <v>109</v>
      </c>
      <c r="M50" s="188"/>
      <c r="N50" s="197"/>
      <c r="O50" s="7"/>
      <c r="P50" s="7"/>
      <c r="Q50" s="7"/>
      <c r="R50" s="7"/>
      <c r="S50" s="11"/>
      <c r="T50" s="11"/>
      <c r="U50" s="11"/>
    </row>
    <row r="51" spans="1:21" ht="21" customHeight="1" x14ac:dyDescent="0.2">
      <c r="A51" s="210"/>
      <c r="B51" s="214"/>
      <c r="C51" s="214"/>
      <c r="D51" s="174"/>
      <c r="E51" s="187"/>
      <c r="F51" s="163"/>
      <c r="G51" s="163"/>
      <c r="H51" s="163"/>
      <c r="I51" s="96"/>
      <c r="J51" s="187"/>
      <c r="K51" s="190"/>
      <c r="L51" s="163"/>
      <c r="M51" s="163"/>
      <c r="N51" s="215"/>
      <c r="O51" s="7"/>
      <c r="P51" s="7"/>
      <c r="Q51" s="7"/>
      <c r="R51" s="7"/>
      <c r="S51" s="11"/>
      <c r="T51" s="11"/>
      <c r="U51" s="11"/>
    </row>
    <row r="52" spans="1:21" ht="21" customHeight="1" x14ac:dyDescent="0.2">
      <c r="A52" s="191" t="s">
        <v>65</v>
      </c>
      <c r="B52" s="193" t="s">
        <v>78</v>
      </c>
      <c r="C52" s="193"/>
      <c r="D52" s="194"/>
      <c r="E52" s="183" t="s">
        <v>42</v>
      </c>
      <c r="F52" s="188" t="s">
        <v>107</v>
      </c>
      <c r="G52" s="188"/>
      <c r="H52" s="188"/>
      <c r="I52" s="189"/>
      <c r="J52" s="183" t="s">
        <v>52</v>
      </c>
      <c r="K52" s="185"/>
      <c r="L52" s="188" t="s">
        <v>106</v>
      </c>
      <c r="M52" s="188"/>
      <c r="N52" s="197"/>
      <c r="O52" s="7"/>
      <c r="P52" s="7"/>
      <c r="Q52" s="7"/>
      <c r="R52" s="7"/>
      <c r="S52" s="11"/>
      <c r="T52" s="11"/>
      <c r="U52" s="11"/>
    </row>
    <row r="53" spans="1:21" ht="21" customHeight="1" x14ac:dyDescent="0.2">
      <c r="A53" s="210"/>
      <c r="B53" s="195"/>
      <c r="C53" s="195"/>
      <c r="D53" s="196"/>
      <c r="E53" s="184"/>
      <c r="F53" s="198"/>
      <c r="G53" s="198"/>
      <c r="H53" s="198"/>
      <c r="I53" s="95"/>
      <c r="J53" s="184"/>
      <c r="K53" s="186"/>
      <c r="L53" s="198"/>
      <c r="M53" s="198"/>
      <c r="N53" s="199"/>
      <c r="O53" s="7"/>
      <c r="P53" s="7"/>
      <c r="Q53" s="7"/>
      <c r="R53" s="7"/>
      <c r="S53" s="11"/>
      <c r="T53" s="11"/>
      <c r="U53" s="11"/>
    </row>
    <row r="54" spans="1:21" ht="21" customHeight="1" x14ac:dyDescent="0.2">
      <c r="A54" s="191" t="s">
        <v>68</v>
      </c>
      <c r="B54" s="206"/>
      <c r="C54" s="206"/>
      <c r="D54" s="207"/>
      <c r="E54" s="184" t="s">
        <v>41</v>
      </c>
      <c r="F54" s="186"/>
      <c r="G54" s="186"/>
      <c r="H54" s="186"/>
      <c r="I54" s="200"/>
      <c r="J54" s="184" t="s">
        <v>41</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301</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088-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