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9\"/>
    </mc:Choice>
  </mc:AlternateContent>
  <xr:revisionPtr revIDLastSave="0" documentId="13_ncr:1_{80C68AF3-1C92-4970-8BE1-607F1E3AEB11}"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I24" i="1" s="1"/>
  <c r="G23" i="1"/>
  <c r="G24" i="1" s="1"/>
  <c r="F20" i="1"/>
  <c r="F21" i="1" s="1"/>
  <c r="G20" i="1"/>
  <c r="G21" i="1" s="1"/>
  <c r="H20" i="1"/>
  <c r="H21" i="1" s="1"/>
  <c r="I20" i="1"/>
  <c r="I21" i="1" s="1"/>
  <c r="J20" i="1"/>
  <c r="J21" i="1" s="1"/>
  <c r="K20" i="1"/>
  <c r="K21" i="1" s="1"/>
  <c r="L20" i="1"/>
  <c r="L21" i="1" s="1"/>
  <c r="H17" i="1"/>
  <c r="G17" i="1"/>
  <c r="I17" i="1"/>
  <c r="F17" i="1"/>
  <c r="J17" i="1"/>
  <c r="F23" i="1"/>
  <c r="F24" i="1" s="1"/>
  <c r="E17" i="1"/>
  <c r="K17" i="1"/>
  <c r="E23" i="1"/>
  <c r="E24" i="1" s="1"/>
  <c r="D17" i="1"/>
  <c r="E62" i="1" s="1"/>
  <c r="L17" i="1"/>
  <c r="H16" i="1"/>
  <c r="D62" i="1" s="1"/>
  <c r="G16" i="1"/>
  <c r="I16" i="1" s="1"/>
  <c r="F16" i="1"/>
  <c r="J16" i="1"/>
  <c r="E16" i="1"/>
  <c r="K16" i="1" s="1"/>
  <c r="E20" i="1"/>
  <c r="E21" i="1" s="1"/>
  <c r="D16" i="1"/>
  <c r="L16" i="1" s="1"/>
  <c r="D20" i="1"/>
  <c r="D21" i="1" s="1"/>
  <c r="H15" i="1"/>
  <c r="G15" i="1"/>
  <c r="I15" i="1" s="1"/>
  <c r="F15" i="1"/>
  <c r="J15" i="1"/>
  <c r="E15" i="1"/>
  <c r="K15" i="1"/>
  <c r="D15" i="1"/>
  <c r="L15" i="1"/>
  <c r="Q25" i="1"/>
  <c r="Q32" i="1"/>
  <c r="Q13" i="1"/>
  <c r="D23" i="1"/>
  <c r="D24" i="1" s="1"/>
  <c r="H23" i="1"/>
  <c r="H24" i="1" s="1"/>
  <c r="K23" i="1"/>
  <c r="K24" i="1" s="1"/>
  <c r="J23" i="1"/>
  <c r="J24" i="1" s="1"/>
  <c r="L23" i="1"/>
  <c r="L24" i="1" s="1"/>
</calcChain>
</file>

<file path=xl/sharedStrings.xml><?xml version="1.0" encoding="utf-8"?>
<sst xmlns="http://schemas.openxmlformats.org/spreadsheetml/2006/main" count="123" uniqueCount="105">
  <si>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</si>
  <si>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</si>
  <si>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</si>
  <si>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</si>
  <si>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</si>
  <si>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</si>
  <si>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</si>
  <si>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</si>
  <si>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</si>
  <si>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</si>
  <si>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</si>
  <si>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</si>
  <si>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</si>
  <si>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</si>
  <si>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</si>
  <si>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</si>
  <si>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</si>
  <si>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</si>
  <si>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</si>
  <si>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</si>
  <si>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</si>
  <si>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</si>
  <si>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</si>
  <si>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</si>
  <si>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</si>
  <si>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</si>
  <si>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</si>
  <si>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</si>
  <si>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</si>
  <si>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</si>
  <si>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</si>
  <si>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</si>
  <si>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</si>
  <si>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</si>
  <si>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</si>
  <si>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</si>
  <si>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</si>
  <si>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</si>
  <si>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</si>
  <si>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</si>
  <si>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</si>
  <si>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</si>
  <si>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</si>
  <si>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</si>
  <si>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</si>
  <si>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</si>
  <si>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</si>
  <si>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</si>
  <si>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</si>
  <si>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</si>
  <si>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</si>
  <si>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</si>
  <si>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</si>
  <si>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</si>
  <si>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</si>
  <si>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</si>
  <si>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</si>
  <si>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</si>
  <si>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</si>
  <si>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</si>
  <si>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</si>
  <si>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</si>
  <si>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</si>
  <si>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</si>
  <si>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</si>
  <si>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</si>
  <si>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</si>
  <si>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</si>
  <si>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</si>
  <si>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</si>
  <si>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</si>
  <si>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</si>
  <si>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</si>
  <si>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</si>
  <si>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</si>
  <si>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</si>
  <si>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</si>
  <si>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</si>
  <si>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ROSEMOUNT</t>
  </si>
  <si>
    <t>DP</t>
  </si>
  <si>
    <t>SP 11/02</t>
  </si>
  <si>
    <t>0 ÷ 1</t>
  </si>
  <si>
    <t>4 ÷ 20</t>
  </si>
  <si>
    <t>mA</t>
  </si>
  <si>
    <t>BAR</t>
  </si>
  <si>
    <t>MANOMETRO DIGITALE</t>
  </si>
  <si>
    <t>WIKA</t>
  </si>
  <si>
    <t>1A00G6KKH2I</t>
  </si>
  <si>
    <t>-1 ÷ 3 Bar</t>
  </si>
  <si>
    <t>109-25</t>
  </si>
  <si>
    <t>MULTIMETRO DIGITALE</t>
  </si>
  <si>
    <t>FLUKE</t>
  </si>
  <si>
    <t>0 ÷ 60 mA</t>
  </si>
  <si>
    <t>108-25</t>
  </si>
  <si>
    <t>CALIBRATORE DI LOOP</t>
  </si>
  <si>
    <t>4 ÷ 20 mA</t>
  </si>
  <si>
    <t>159-25</t>
  </si>
  <si>
    <t>MESSINA I.</t>
  </si>
  <si>
    <r>
      <t xml:space="preserve">Anomalie Riscontrate:
</t>
    </r>
    <r>
      <rPr>
        <b/>
        <sz val="12"/>
        <rFont val="Arial"/>
        <family val="2"/>
      </rPr>
      <t>INCOGRUENZA UNITA' DI MISURA SUL TX.</t>
    </r>
  </si>
  <si>
    <r>
      <t xml:space="preserve">Descrizione Interventi Manutenzione Correttiva:
</t>
    </r>
    <r>
      <rPr>
        <b/>
        <sz val="12"/>
        <rFont val="Arial"/>
        <family val="2"/>
      </rPr>
      <t>ESEGUITA CORREZIONE.</t>
    </r>
  </si>
  <si>
    <t xml:space="preserve">± 21 BAR </t>
  </si>
  <si>
    <t>542986/C</t>
  </si>
  <si>
    <t>BAUDO A.</t>
  </si>
  <si>
    <t>DIFF. FIL 102</t>
  </si>
  <si>
    <t>P102DT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</si>
</sst>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24" xfId="0" applyFont="1" applyBorder="1" applyAlignment="1" applyProtection="1">
      <alignment horizontal="left" vertical="top" wrapText="1"/>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20" xfId="0" applyFont="1" applyBorder="1" applyAlignment="1" applyProtection="1">
      <alignment horizontal="center"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1" zoomScale="70" zoomScaleNormal="70" workbookViewId="0">
      <selection activeCell="Q46" sqref="Q46"/>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5"/>
      <c r="B2" s="176"/>
      <c r="C2" s="176"/>
      <c r="D2" s="176"/>
      <c r="E2" s="176" t="s">
        <v>50</v>
      </c>
      <c r="F2" s="176"/>
      <c r="G2" s="176"/>
      <c r="H2" s="176"/>
      <c r="I2" s="176"/>
      <c r="J2" s="176"/>
      <c r="K2" s="176"/>
      <c r="L2" s="44"/>
      <c r="M2" s="44"/>
      <c r="N2" s="45" t="s">
        <v>58</v>
      </c>
    </row>
    <row r="3" spans="1:23" s="8" customFormat="1" ht="24" customHeight="1" x14ac:dyDescent="0.2">
      <c r="A3" s="177"/>
      <c r="B3" s="178"/>
      <c r="C3" s="178"/>
      <c r="D3" s="178"/>
      <c r="E3" s="178"/>
      <c r="F3" s="178"/>
      <c r="G3" s="178"/>
      <c r="H3" s="178"/>
      <c r="I3" s="178"/>
      <c r="J3" s="178"/>
      <c r="K3" s="178"/>
      <c r="L3" s="165" t="s">
        <v>24</v>
      </c>
      <c r="M3" s="165"/>
      <c r="N3" s="46"/>
      <c r="O3" s="5"/>
      <c r="P3" s="5"/>
      <c r="Q3" s="6"/>
      <c r="R3" s="7"/>
    </row>
    <row r="4" spans="1:23" s="8" customFormat="1" ht="24" customHeight="1" x14ac:dyDescent="0.2">
      <c r="A4" s="177"/>
      <c r="B4" s="178"/>
      <c r="C4" s="178"/>
      <c r="D4" s="178"/>
      <c r="E4" s="178"/>
      <c r="F4" s="178"/>
      <c r="G4" s="178"/>
      <c r="H4" s="178"/>
      <c r="I4" s="178"/>
      <c r="J4" s="178"/>
      <c r="K4" s="178"/>
      <c r="L4" s="165" t="s">
        <v>25</v>
      </c>
      <c r="M4" s="165"/>
      <c r="N4" s="46"/>
      <c r="O4" s="25"/>
      <c r="P4" s="9"/>
      <c r="Q4" s="10"/>
      <c r="R4" s="5"/>
    </row>
    <row r="5" spans="1:23" ht="22.5" customHeight="1" thickBot="1" x14ac:dyDescent="0.3">
      <c r="A5" s="170" t="s">
        <v>28</v>
      </c>
      <c r="B5" s="171"/>
      <c r="C5" s="171"/>
      <c r="D5" s="171"/>
      <c r="E5" s="171"/>
      <c r="F5" s="171"/>
      <c r="G5" s="171"/>
      <c r="H5" s="171"/>
      <c r="I5" s="171"/>
      <c r="J5" s="171"/>
      <c r="K5" s="171"/>
      <c r="L5" s="171"/>
      <c r="M5" s="171"/>
      <c r="N5" s="172"/>
      <c r="O5" s="7"/>
      <c r="P5" s="7"/>
      <c r="Q5" s="7"/>
      <c r="R5" s="7"/>
      <c r="S5" s="11"/>
      <c r="T5" s="11"/>
      <c r="U5" s="11"/>
    </row>
    <row r="6" spans="1:23" ht="15" x14ac:dyDescent="0.2">
      <c r="A6" s="47" t="s">
        <v>59</v>
      </c>
      <c r="B6" s="166" t="s">
        <v>29</v>
      </c>
      <c r="C6" s="167"/>
      <c r="D6" s="173" t="s">
        <v>30</v>
      </c>
      <c r="E6" s="166"/>
      <c r="F6" s="167"/>
      <c r="G6" s="166" t="s">
        <v>5</v>
      </c>
      <c r="H6" s="167"/>
      <c r="I6" s="173" t="s">
        <v>4</v>
      </c>
      <c r="J6" s="166"/>
      <c r="K6" s="167"/>
      <c r="L6" s="173" t="s">
        <v>31</v>
      </c>
      <c r="M6" s="166"/>
      <c r="N6" s="174"/>
      <c r="O6" s="7"/>
      <c r="P6" s="7"/>
      <c r="Q6" s="7"/>
      <c r="R6" s="7"/>
      <c r="S6" s="11"/>
      <c r="T6" s="11"/>
      <c r="U6" s="11"/>
    </row>
    <row r="7" spans="1:23" ht="22.5" customHeight="1" x14ac:dyDescent="0.2">
      <c r="A7" s="48">
        <v>6000</v>
      </c>
      <c r="B7" s="168" t="s">
        <v>104</v>
      </c>
      <c r="C7" s="163"/>
      <c r="D7" s="169" t="s">
        <v>103</v>
      </c>
      <c r="E7" s="135"/>
      <c r="F7" s="136"/>
      <c r="G7" s="135" t="s">
        <v>78</v>
      </c>
      <c r="H7" s="136"/>
      <c r="I7" s="169">
        <v>2051</v>
      </c>
      <c r="J7" s="135"/>
      <c r="K7" s="135"/>
      <c r="L7" s="190">
        <v>100005499</v>
      </c>
      <c r="M7" s="191"/>
      <c r="N7" s="192"/>
      <c r="O7" s="7"/>
      <c r="P7" s="7"/>
      <c r="Q7" s="7"/>
      <c r="R7" s="7"/>
      <c r="S7" s="11"/>
      <c r="T7" s="11"/>
      <c r="U7" s="11"/>
    </row>
    <row r="8" spans="1:23" ht="16.5" x14ac:dyDescent="0.2">
      <c r="A8" s="183" t="s">
        <v>32</v>
      </c>
      <c r="B8" s="184"/>
      <c r="C8" s="180"/>
      <c r="D8" s="179" t="s">
        <v>65</v>
      </c>
      <c r="E8" s="184"/>
      <c r="F8" s="180"/>
      <c r="G8" s="179" t="s">
        <v>35</v>
      </c>
      <c r="H8" s="187"/>
      <c r="I8" s="187"/>
      <c r="J8" s="188"/>
      <c r="K8" s="51" t="s">
        <v>36</v>
      </c>
      <c r="L8" s="179" t="s">
        <v>43</v>
      </c>
      <c r="M8" s="180"/>
      <c r="N8" s="52" t="s">
        <v>69</v>
      </c>
      <c r="O8" s="7"/>
      <c r="P8" s="7"/>
      <c r="Q8" s="7"/>
      <c r="R8" s="7"/>
      <c r="S8" s="11"/>
      <c r="T8" s="11"/>
      <c r="U8" s="11"/>
    </row>
    <row r="9" spans="1:23" ht="15" x14ac:dyDescent="0.2">
      <c r="A9" s="246" t="s">
        <v>81</v>
      </c>
      <c r="B9" s="247"/>
      <c r="C9" s="153" t="s">
        <v>84</v>
      </c>
      <c r="D9" s="252" t="s">
        <v>81</v>
      </c>
      <c r="E9" s="247"/>
      <c r="F9" s="153" t="s">
        <v>84</v>
      </c>
      <c r="G9" s="53" t="s">
        <v>0</v>
      </c>
      <c r="H9" s="54" t="s">
        <v>1</v>
      </c>
      <c r="I9" s="54" t="s">
        <v>2</v>
      </c>
      <c r="J9" s="55" t="s">
        <v>3</v>
      </c>
      <c r="K9" s="185"/>
      <c r="L9" s="189" t="s">
        <v>79</v>
      </c>
      <c r="M9" s="153"/>
      <c r="N9" s="181" t="s">
        <v>80</v>
      </c>
      <c r="O9" s="7"/>
      <c r="P9" s="7"/>
      <c r="Q9" s="7"/>
      <c r="R9" s="7"/>
      <c r="S9" s="11"/>
      <c r="T9" s="11"/>
      <c r="U9" s="11"/>
    </row>
    <row r="10" spans="1:23" ht="14.25" x14ac:dyDescent="0.2">
      <c r="A10" s="248"/>
      <c r="B10" s="249"/>
      <c r="C10" s="136"/>
      <c r="D10" s="253"/>
      <c r="E10" s="249"/>
      <c r="F10" s="136"/>
      <c r="G10" s="49"/>
      <c r="H10" s="56"/>
      <c r="I10" s="50"/>
      <c r="J10" s="57"/>
      <c r="K10" s="186"/>
      <c r="L10" s="169"/>
      <c r="M10" s="136"/>
      <c r="N10" s="182"/>
      <c r="O10" s="7"/>
      <c r="P10" s="26"/>
      <c r="Q10" s="7"/>
      <c r="R10" s="7"/>
      <c r="S10" s="11"/>
      <c r="T10" s="11"/>
      <c r="U10" s="11"/>
    </row>
    <row r="11" spans="1:23" ht="17.25" x14ac:dyDescent="0.2">
      <c r="A11" s="195" t="s">
        <v>33</v>
      </c>
      <c r="B11" s="196"/>
      <c r="C11" s="197"/>
      <c r="D11" s="201" t="s">
        <v>45</v>
      </c>
      <c r="E11" s="196"/>
      <c r="F11" s="197"/>
      <c r="G11" s="201" t="s">
        <v>34</v>
      </c>
      <c r="H11" s="196"/>
      <c r="I11" s="196"/>
      <c r="J11" s="197"/>
      <c r="K11" s="179" t="s">
        <v>57</v>
      </c>
      <c r="L11" s="180"/>
      <c r="M11" s="254" t="s">
        <v>46</v>
      </c>
      <c r="N11" s="255"/>
      <c r="O11" s="5"/>
      <c r="P11" s="5"/>
      <c r="Q11" s="5"/>
      <c r="R11" s="5"/>
      <c r="S11" s="12"/>
      <c r="T11" s="12"/>
      <c r="U11" s="12"/>
    </row>
    <row r="12" spans="1:23" ht="22.5" customHeight="1" thickBot="1" x14ac:dyDescent="0.25">
      <c r="A12" s="198" t="s">
        <v>100</v>
      </c>
      <c r="B12" s="199"/>
      <c r="C12" s="200"/>
      <c r="D12" s="250" t="s">
        <v>82</v>
      </c>
      <c r="E12" s="251"/>
      <c r="F12" s="58" t="s">
        <v>83</v>
      </c>
      <c r="G12" s="202" t="s">
        <v>37</v>
      </c>
      <c r="H12" s="203"/>
      <c r="I12" s="203" t="s">
        <v>38</v>
      </c>
      <c r="J12" s="204"/>
      <c r="K12" s="205">
        <v>5.0000000000000001E-3</v>
      </c>
      <c r="L12" s="206"/>
      <c r="M12" s="256"/>
      <c r="N12" s="257"/>
      <c r="O12" s="5"/>
      <c r="P12" s="5"/>
      <c r="Q12" s="5"/>
      <c r="R12" s="5"/>
      <c r="S12" s="12"/>
      <c r="T12" s="12"/>
      <c r="U12" s="12"/>
    </row>
    <row r="13" spans="1:23" ht="17.25" thickBot="1" x14ac:dyDescent="0.3">
      <c r="A13" s="227" t="s">
        <v>26</v>
      </c>
      <c r="B13" s="228"/>
      <c r="C13" s="228"/>
      <c r="D13" s="228"/>
      <c r="E13" s="228"/>
      <c r="F13" s="228"/>
      <c r="G13" s="228"/>
      <c r="H13" s="228"/>
      <c r="I13" s="228"/>
      <c r="J13" s="228"/>
      <c r="K13" s="228"/>
      <c r="L13" s="228"/>
      <c r="M13" s="228"/>
      <c r="N13" s="229"/>
      <c r="O13" s="5"/>
      <c r="P13" s="78">
        <v>0</v>
      </c>
      <c r="Q13" s="79" t="str">
        <f>IF(P13=0,"MISURA LINEARE","MISURA QUADRATICA")</f>
        <v>MISURA LINEARE</v>
      </c>
      <c r="R13" s="33" t="s">
        <v>70</v>
      </c>
      <c r="S13" s="34" t="s">
        <v>73</v>
      </c>
      <c r="T13" s="27"/>
      <c r="U13" s="34" t="s">
        <v>74</v>
      </c>
    </row>
    <row r="14" spans="1:23" ht="32.25" customHeight="1" x14ac:dyDescent="0.2">
      <c r="A14" s="258" t="s">
        <v>7</v>
      </c>
      <c r="B14" s="217"/>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v>
      </c>
      <c r="W14" s="81">
        <v>0</v>
      </c>
    </row>
    <row r="15" spans="1:23" ht="25.5" customHeight="1" x14ac:dyDescent="0.2">
      <c r="A15" s="193" t="s">
        <v>9</v>
      </c>
      <c r="B15" s="194"/>
      <c r="C15" s="70" t="str">
        <f>IF(C9&lt;&gt;"",C9,"")</f>
        <v>BAR</v>
      </c>
      <c r="D15" s="71">
        <f>IF(S14="","",(($U$14-$S$14)*W5/100+$S$14))</f>
        <v>0</v>
      </c>
      <c r="E15" s="71">
        <f>IF(S14="","",(($U$14-$S$14)*W15/100+$S$14))</f>
        <v>0.25</v>
      </c>
      <c r="F15" s="71">
        <f>IF(S14="","",(($U$14-$S$14)*W16/100+$S$14))</f>
        <v>0.5</v>
      </c>
      <c r="G15" s="71">
        <f>IF(S14="","",(($U$14-$S$14)*W17/100+$S$14))</f>
        <v>0.75</v>
      </c>
      <c r="H15" s="71">
        <f>IF(S14="","",(($U$14-$S$14)*W18/100+$S$14))</f>
        <v>1</v>
      </c>
      <c r="I15" s="71">
        <f>$G$15</f>
        <v>0.75</v>
      </c>
      <c r="J15" s="71">
        <f>$F$15</f>
        <v>0.5</v>
      </c>
      <c r="K15" s="71">
        <f>$E$15</f>
        <v>0.25</v>
      </c>
      <c r="L15" s="71">
        <f>$D$15</f>
        <v>0</v>
      </c>
      <c r="M15" s="64"/>
      <c r="N15" s="65"/>
      <c r="O15" s="7"/>
      <c r="P15" s="7"/>
      <c r="Q15" s="7"/>
      <c r="R15" s="7"/>
      <c r="S15" s="11"/>
      <c r="T15" s="11"/>
      <c r="U15" s="11"/>
      <c r="W15" s="81">
        <v>25</v>
      </c>
    </row>
    <row r="16" spans="1:23" ht="25.5" customHeight="1" x14ac:dyDescent="0.2">
      <c r="A16" s="193" t="s">
        <v>13</v>
      </c>
      <c r="B16" s="194"/>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211" t="s">
        <v>10</v>
      </c>
      <c r="B17" s="212"/>
      <c r="C17" s="72" t="str">
        <f>IF(F9&lt;&gt;"",F9,"")</f>
        <v>BAR</v>
      </c>
      <c r="D17" s="71">
        <f>IF(S33="","",IF($P32=1,(((($U$33-$S$33))/10*SQRT(W14)))+$S$33,(($U$33-$S$33)*W14/100+$S$33)))</f>
        <v>0</v>
      </c>
      <c r="E17" s="71">
        <f>IF(S33="","",IF($P32=1,(((($U$33-$S$33))/10*SQRT(W15)))+$S$33,(($U$33-$S$33)*W15/100+$S$33)))</f>
        <v>0.25</v>
      </c>
      <c r="F17" s="71">
        <f>IF(S33="","",IF($P32=1,(((($U$33-$S$33))/10*SQRT(W16)))+$S$33,(($U$33-$S$33)*W16/100+$S$33)))</f>
        <v>0.5</v>
      </c>
      <c r="G17" s="71">
        <f>IF(S33="","",IF($P32=1,(((($U$33-$S$33))/10*SQRT(W17)))+$S$33,(($U$33-$S$33)*W17/100+$S$33)))</f>
        <v>0.75</v>
      </c>
      <c r="H17" s="71">
        <f>IF(S33="","",IF($P32=1,(((($U$33-$S$33))/10*SQRT(W18)))+$S$33,(($U$33-$S$33)*W18/100+$S$33)))</f>
        <v>1</v>
      </c>
      <c r="I17" s="71">
        <f>$G$17</f>
        <v>0.75</v>
      </c>
      <c r="J17" s="71">
        <f>$F$17</f>
        <v>0.5</v>
      </c>
      <c r="K17" s="71">
        <f>$E$17</f>
        <v>0.25</v>
      </c>
      <c r="L17" s="71">
        <f>$D$17</f>
        <v>0</v>
      </c>
      <c r="M17" s="64"/>
      <c r="N17" s="65"/>
      <c r="O17" s="7"/>
      <c r="P17" s="7"/>
      <c r="Q17" s="7"/>
      <c r="R17" s="7"/>
      <c r="S17" s="11"/>
      <c r="T17" s="11"/>
      <c r="U17" s="11"/>
      <c r="W17" s="81">
        <v>75</v>
      </c>
    </row>
    <row r="18" spans="1:23" ht="15" x14ac:dyDescent="0.2">
      <c r="A18" s="221" t="s">
        <v>47</v>
      </c>
      <c r="B18" s="222"/>
      <c r="C18" s="222"/>
      <c r="D18" s="222"/>
      <c r="E18" s="222"/>
      <c r="F18" s="222"/>
      <c r="G18" s="222"/>
      <c r="H18" s="222"/>
      <c r="I18" s="222"/>
      <c r="J18" s="222"/>
      <c r="K18" s="222"/>
      <c r="L18" s="222"/>
      <c r="M18" s="222"/>
      <c r="N18" s="223"/>
      <c r="O18" s="7"/>
      <c r="P18" s="11"/>
      <c r="Q18" s="32"/>
      <c r="R18" s="37"/>
      <c r="S18" s="38"/>
      <c r="T18" s="39"/>
      <c r="U18" s="38"/>
      <c r="W18" s="81">
        <v>100</v>
      </c>
    </row>
    <row r="19" spans="1:23" ht="25.5" customHeight="1" x14ac:dyDescent="0.2">
      <c r="A19" s="211" t="s">
        <v>11</v>
      </c>
      <c r="B19" s="212"/>
      <c r="C19" s="73" t="str">
        <f>IF(C16="","",C16)</f>
        <v>mA</v>
      </c>
      <c r="D19" s="67">
        <v>4.0119999999999996</v>
      </c>
      <c r="E19" s="67">
        <v>8.0090000000000003</v>
      </c>
      <c r="F19" s="67">
        <v>12.006</v>
      </c>
      <c r="G19" s="67">
        <v>16.004000000000001</v>
      </c>
      <c r="H19" s="67">
        <v>20.001999999999999</v>
      </c>
      <c r="I19" s="67">
        <v>16.004000000000001</v>
      </c>
      <c r="J19" s="67">
        <v>12.006</v>
      </c>
      <c r="K19" s="67">
        <v>8.0090000000000003</v>
      </c>
      <c r="L19" s="67">
        <v>4.0119999999999996</v>
      </c>
      <c r="M19" s="64"/>
      <c r="N19" s="65"/>
      <c r="O19" s="7"/>
      <c r="P19" s="11"/>
      <c r="Q19" s="11"/>
      <c r="R19" s="36"/>
      <c r="S19" s="40"/>
      <c r="T19" s="39"/>
      <c r="U19" s="40"/>
    </row>
    <row r="20" spans="1:23" ht="25.5" customHeight="1" x14ac:dyDescent="0.2">
      <c r="A20" s="211" t="s">
        <v>53</v>
      </c>
      <c r="B20" s="212"/>
      <c r="C20" s="66"/>
      <c r="D20" s="74">
        <f>IF(D19="","",(D19-D16))</f>
        <v>1.1999999999999567E-2</v>
      </c>
      <c r="E20" s="74">
        <f t="shared" ref="E20:L20" si="0">IF(E19="","",(E19-E16))</f>
        <v>9.0000000000003411E-3</v>
      </c>
      <c r="F20" s="74">
        <f t="shared" si="0"/>
        <v>6.0000000000002274E-3</v>
      </c>
      <c r="G20" s="74">
        <f t="shared" si="0"/>
        <v>4.0000000000013358E-3</v>
      </c>
      <c r="H20" s="74">
        <f t="shared" si="0"/>
        <v>1.9999999999988916E-3</v>
      </c>
      <c r="I20" s="74">
        <f t="shared" si="0"/>
        <v>4.0000000000013358E-3</v>
      </c>
      <c r="J20" s="74">
        <f t="shared" si="0"/>
        <v>6.0000000000002274E-3</v>
      </c>
      <c r="K20" s="74">
        <f t="shared" si="0"/>
        <v>9.0000000000003411E-3</v>
      </c>
      <c r="L20" s="74">
        <f t="shared" si="0"/>
        <v>1.1999999999999567E-2</v>
      </c>
      <c r="M20" s="64"/>
      <c r="N20" s="65"/>
      <c r="O20" s="7"/>
      <c r="P20" s="11"/>
      <c r="Q20" s="11"/>
      <c r="R20" s="11"/>
    </row>
    <row r="21" spans="1:23" ht="25.5" customHeight="1" x14ac:dyDescent="0.2">
      <c r="A21" s="211" t="s">
        <v>54</v>
      </c>
      <c r="B21" s="212"/>
      <c r="C21" s="73" t="str">
        <f>IF(C19="","",B63)</f>
        <v>%</v>
      </c>
      <c r="D21" s="75">
        <f xml:space="preserve"> IF(D19&lt;&gt;"",ABS(D20/$D$62),"")</f>
        <v>7.4999999999997291E-4</v>
      </c>
      <c r="E21" s="75">
        <f t="shared" ref="E21:L21" si="1" xml:space="preserve"> IF(E19&lt;&gt;"",ABS(E20/$D$62),"")</f>
        <v>5.6250000000002132E-4</v>
      </c>
      <c r="F21" s="75">
        <f t="shared" si="1"/>
        <v>3.7500000000001421E-4</v>
      </c>
      <c r="G21" s="75">
        <f t="shared" si="1"/>
        <v>2.5000000000008349E-4</v>
      </c>
      <c r="H21" s="75">
        <f t="shared" si="1"/>
        <v>1.2499999999993072E-4</v>
      </c>
      <c r="I21" s="75">
        <f t="shared" si="1"/>
        <v>2.5000000000008349E-4</v>
      </c>
      <c r="J21" s="75">
        <f t="shared" si="1"/>
        <v>3.7500000000001421E-4</v>
      </c>
      <c r="K21" s="75">
        <f t="shared" si="1"/>
        <v>5.6250000000002132E-4</v>
      </c>
      <c r="L21" s="75">
        <f t="shared" si="1"/>
        <v>7.4999999999997291E-4</v>
      </c>
      <c r="M21" s="64"/>
      <c r="N21" s="65"/>
      <c r="O21" s="7"/>
      <c r="P21" s="11"/>
      <c r="Q21" s="11"/>
      <c r="R21" s="11"/>
    </row>
    <row r="22" spans="1:23" ht="25.5" customHeight="1" x14ac:dyDescent="0.2">
      <c r="A22" s="211" t="s">
        <v>12</v>
      </c>
      <c r="B22" s="212"/>
      <c r="C22" s="73" t="str">
        <f>IF(C17="","",C17)</f>
        <v>BAR</v>
      </c>
      <c r="D22" s="84">
        <v>0</v>
      </c>
      <c r="E22" s="84">
        <v>0.25</v>
      </c>
      <c r="F22" s="84">
        <v>0.5</v>
      </c>
      <c r="G22" s="84">
        <v>0.75</v>
      </c>
      <c r="H22" s="84">
        <v>1</v>
      </c>
      <c r="I22" s="84">
        <v>0.75</v>
      </c>
      <c r="J22" s="84">
        <v>0.5</v>
      </c>
      <c r="K22" s="84">
        <v>0.25</v>
      </c>
      <c r="L22" s="84">
        <v>0</v>
      </c>
      <c r="M22" s="85"/>
      <c r="N22" s="65"/>
      <c r="O22" s="7"/>
      <c r="P22" s="11"/>
      <c r="Q22" s="11"/>
      <c r="R22" s="11"/>
    </row>
    <row r="23" spans="1:23" ht="25.5" customHeight="1" x14ac:dyDescent="0.2">
      <c r="A23" s="211" t="s">
        <v>55</v>
      </c>
      <c r="B23" s="212"/>
      <c r="C23" s="66"/>
      <c r="D23" s="74">
        <f>IF(D22="","",(D22-D17))</f>
        <v>0</v>
      </c>
      <c r="E23" s="74">
        <f t="shared" ref="E23:L23" si="2">IF(E22="","",(E22-E17))</f>
        <v>0</v>
      </c>
      <c r="F23" s="74">
        <f t="shared" si="2"/>
        <v>0</v>
      </c>
      <c r="G23" s="74">
        <f t="shared" si="2"/>
        <v>0</v>
      </c>
      <c r="H23" s="74">
        <f t="shared" si="2"/>
        <v>0</v>
      </c>
      <c r="I23" s="74">
        <f t="shared" si="2"/>
        <v>0</v>
      </c>
      <c r="J23" s="74">
        <f t="shared" si="2"/>
        <v>0</v>
      </c>
      <c r="K23" s="74">
        <f t="shared" si="2"/>
        <v>0</v>
      </c>
      <c r="L23" s="74">
        <f t="shared" si="2"/>
        <v>0</v>
      </c>
      <c r="M23" s="64"/>
      <c r="N23" s="65"/>
      <c r="O23" s="7"/>
      <c r="P23" s="11"/>
      <c r="Q23" s="32"/>
      <c r="R23" s="37"/>
      <c r="S23" s="38"/>
      <c r="T23" s="39"/>
      <c r="U23" s="38"/>
    </row>
    <row r="24" spans="1:23" ht="25.5" customHeight="1" x14ac:dyDescent="0.2">
      <c r="A24" s="211" t="s">
        <v>56</v>
      </c>
      <c r="B24" s="212"/>
      <c r="C24" s="73" t="str">
        <f>IF(C22="","",B63)</f>
        <v>%</v>
      </c>
      <c r="D24" s="75">
        <f xml:space="preserve"> IF(D22&lt;&gt;"",ABS(D23/E62),"")</f>
        <v>0</v>
      </c>
      <c r="E24" s="75">
        <f xml:space="preserve"> IF(E22&lt;&gt;"",ABS(E23/E62),"")</f>
        <v>0</v>
      </c>
      <c r="F24" s="75">
        <f t="shared" ref="F24:L24" si="3" xml:space="preserve"> IF(F22&lt;&gt;"",ABS(F23/$E$62),"")</f>
        <v>0</v>
      </c>
      <c r="G24" s="75">
        <f t="shared" si="3"/>
        <v>0</v>
      </c>
      <c r="H24" s="75">
        <f t="shared" si="3"/>
        <v>0</v>
      </c>
      <c r="I24" s="75">
        <f t="shared" si="3"/>
        <v>0</v>
      </c>
      <c r="J24" s="75">
        <f t="shared" si="3"/>
        <v>0</v>
      </c>
      <c r="K24" s="75">
        <f t="shared" si="3"/>
        <v>0</v>
      </c>
      <c r="L24" s="75">
        <f t="shared" si="3"/>
        <v>0</v>
      </c>
      <c r="M24" s="64"/>
      <c r="N24" s="65"/>
      <c r="O24" s="7"/>
      <c r="P24" s="11"/>
      <c r="Q24" s="11"/>
      <c r="R24" s="36"/>
      <c r="S24" s="40"/>
      <c r="T24" s="39"/>
      <c r="U24" s="40"/>
    </row>
    <row r="25" spans="1:23" ht="15" x14ac:dyDescent="0.2">
      <c r="A25" s="221" t="s">
        <v>48</v>
      </c>
      <c r="B25" s="222"/>
      <c r="C25" s="222"/>
      <c r="D25" s="222"/>
      <c r="E25" s="222"/>
      <c r="F25" s="222"/>
      <c r="G25" s="222"/>
      <c r="H25" s="222"/>
      <c r="I25" s="222"/>
      <c r="J25" s="222"/>
      <c r="K25" s="222"/>
      <c r="L25" s="222"/>
      <c r="M25" s="222"/>
      <c r="N25" s="223"/>
      <c r="O25" s="7"/>
      <c r="P25" s="78">
        <v>0</v>
      </c>
      <c r="Q25" s="79" t="str">
        <f>IF(P25=0,"MISURA LINEARE","MISURA QUADRATICA")</f>
        <v>MISURA LINEARE</v>
      </c>
      <c r="R25" s="33" t="s">
        <v>71</v>
      </c>
      <c r="S25" s="35" t="s">
        <v>73</v>
      </c>
      <c r="U25" s="35" t="s">
        <v>74</v>
      </c>
    </row>
    <row r="26" spans="1:23" ht="25.5" customHeight="1" x14ac:dyDescent="0.2">
      <c r="A26" s="211" t="s">
        <v>11</v>
      </c>
      <c r="B26" s="212"/>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211" t="s">
        <v>53</v>
      </c>
      <c r="B27" s="212"/>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211" t="s">
        <v>54</v>
      </c>
      <c r="B28" s="212"/>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211" t="s">
        <v>12</v>
      </c>
      <c r="B29" s="212"/>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211" t="s">
        <v>55</v>
      </c>
      <c r="B30" s="212"/>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211" t="s">
        <v>56</v>
      </c>
      <c r="B31" s="212"/>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227" t="s">
        <v>27</v>
      </c>
      <c r="B32" s="228"/>
      <c r="C32" s="228"/>
      <c r="D32" s="228"/>
      <c r="E32" s="228"/>
      <c r="F32" s="228"/>
      <c r="G32" s="228"/>
      <c r="H32" s="228"/>
      <c r="I32" s="228"/>
      <c r="J32" s="228"/>
      <c r="K32" s="228"/>
      <c r="L32" s="228"/>
      <c r="M32" s="228"/>
      <c r="N32" s="229"/>
      <c r="O32" s="7"/>
      <c r="P32" s="78">
        <v>0</v>
      </c>
      <c r="Q32" s="79" t="str">
        <f>IF(P32=0,"MISURA LINEARE","MISURA QUADRATICA")</f>
        <v>MISURA LINEARE</v>
      </c>
      <c r="R32" s="33" t="s">
        <v>72</v>
      </c>
      <c r="S32" s="35" t="s">
        <v>73</v>
      </c>
      <c r="T32"/>
      <c r="U32" s="35" t="s">
        <v>74</v>
      </c>
    </row>
    <row r="33" spans="1:21" s="27" customFormat="1" ht="27.75" customHeight="1" x14ac:dyDescent="0.45">
      <c r="A33" s="224" t="s">
        <v>98</v>
      </c>
      <c r="B33" s="225"/>
      <c r="C33" s="225"/>
      <c r="D33" s="225"/>
      <c r="E33" s="225"/>
      <c r="F33" s="226"/>
      <c r="G33" s="208" t="s">
        <v>15</v>
      </c>
      <c r="H33" s="208"/>
      <c r="I33" s="208"/>
      <c r="J33" s="233"/>
      <c r="K33" s="234"/>
      <c r="L33" s="234"/>
      <c r="M33" s="234"/>
      <c r="N33" s="235"/>
      <c r="O33" s="7"/>
      <c r="P33" s="11"/>
      <c r="Q33" s="11"/>
      <c r="R33" s="11"/>
      <c r="S33" s="80">
        <v>0</v>
      </c>
      <c r="T33"/>
      <c r="U33" s="80">
        <v>1</v>
      </c>
    </row>
    <row r="34" spans="1:21" s="27" customFormat="1" ht="27.75" customHeight="1" x14ac:dyDescent="0.45">
      <c r="A34" s="89"/>
      <c r="B34" s="90"/>
      <c r="C34" s="90"/>
      <c r="D34" s="90"/>
      <c r="E34" s="90"/>
      <c r="F34" s="91"/>
      <c r="G34" s="207" t="s">
        <v>16</v>
      </c>
      <c r="H34" s="207"/>
      <c r="I34" s="207"/>
      <c r="J34" s="214"/>
      <c r="K34" s="215"/>
      <c r="L34" s="215"/>
      <c r="M34" s="215"/>
      <c r="N34" s="216"/>
      <c r="O34" s="7"/>
      <c r="P34" s="7"/>
      <c r="Q34" s="7"/>
      <c r="R34" s="7"/>
      <c r="S34" s="11"/>
      <c r="T34" s="11"/>
      <c r="U34" s="11"/>
    </row>
    <row r="35" spans="1:21" s="27" customFormat="1" ht="27.75" customHeight="1" x14ac:dyDescent="0.45">
      <c r="A35" s="213" t="s">
        <v>99</v>
      </c>
      <c r="B35" s="90"/>
      <c r="C35" s="90"/>
      <c r="D35" s="90"/>
      <c r="E35" s="90"/>
      <c r="F35" s="91"/>
      <c r="G35" s="207" t="s">
        <v>17</v>
      </c>
      <c r="H35" s="207"/>
      <c r="I35" s="207"/>
      <c r="J35" s="230"/>
      <c r="K35" s="231"/>
      <c r="L35" s="231"/>
      <c r="M35" s="231"/>
      <c r="N35" s="232"/>
      <c r="O35" s="7"/>
      <c r="P35" s="7"/>
      <c r="Q35" s="7"/>
      <c r="R35" s="7"/>
      <c r="S35" s="11"/>
      <c r="T35" s="11"/>
      <c r="U35" s="11"/>
    </row>
    <row r="36" spans="1:21" s="27" customFormat="1" ht="27.75" customHeight="1" x14ac:dyDescent="0.45">
      <c r="A36" s="89"/>
      <c r="B36" s="90"/>
      <c r="C36" s="90"/>
      <c r="D36" s="90"/>
      <c r="E36" s="90"/>
      <c r="F36" s="91"/>
      <c r="G36" s="207" t="s">
        <v>19</v>
      </c>
      <c r="H36" s="207"/>
      <c r="I36" s="207"/>
      <c r="J36" s="214"/>
      <c r="K36" s="215"/>
      <c r="L36" s="215"/>
      <c r="M36" s="215"/>
      <c r="N36" s="216"/>
      <c r="O36" s="7"/>
      <c r="P36" s="7"/>
      <c r="Q36" s="7"/>
      <c r="R36" s="7"/>
      <c r="S36" s="11"/>
      <c r="T36" s="11"/>
      <c r="U36" s="11"/>
    </row>
    <row r="37" spans="1:21" s="27" customFormat="1" ht="27.75" customHeight="1" x14ac:dyDescent="0.45">
      <c r="A37" s="89" t="s">
        <v>39</v>
      </c>
      <c r="B37" s="90"/>
      <c r="C37" s="90"/>
      <c r="D37" s="90"/>
      <c r="E37" s="90"/>
      <c r="F37" s="91"/>
      <c r="G37" s="207" t="s">
        <v>20</v>
      </c>
      <c r="H37" s="207"/>
      <c r="I37" s="207"/>
      <c r="J37" s="214"/>
      <c r="K37" s="215"/>
      <c r="L37" s="215"/>
      <c r="M37" s="215"/>
      <c r="N37" s="216"/>
      <c r="O37" s="7"/>
      <c r="P37" s="7"/>
      <c r="Q37" s="7"/>
      <c r="R37" s="7"/>
      <c r="S37" s="11"/>
      <c r="T37" s="11"/>
      <c r="U37" s="11"/>
    </row>
    <row r="38" spans="1:21" ht="27" customHeight="1" x14ac:dyDescent="0.45">
      <c r="A38" s="89"/>
      <c r="B38" s="90"/>
      <c r="C38" s="90"/>
      <c r="D38" s="90"/>
      <c r="E38" s="90"/>
      <c r="F38" s="91"/>
      <c r="G38" s="207" t="s">
        <v>21</v>
      </c>
      <c r="H38" s="207"/>
      <c r="I38" s="207"/>
      <c r="J38" s="240"/>
      <c r="K38" s="241"/>
      <c r="L38" s="241"/>
      <c r="M38" s="241"/>
      <c r="N38" s="242"/>
      <c r="O38" s="7"/>
      <c r="P38" s="7"/>
      <c r="Q38" s="7"/>
      <c r="R38" s="7"/>
      <c r="S38" s="11"/>
      <c r="T38" s="11"/>
      <c r="U38" s="11"/>
    </row>
    <row r="39" spans="1:21" ht="30.75" customHeight="1" x14ac:dyDescent="0.45">
      <c r="A39" s="89" t="s">
        <v>49</v>
      </c>
      <c r="B39" s="90"/>
      <c r="C39" s="90"/>
      <c r="D39" s="90"/>
      <c r="E39" s="90"/>
      <c r="F39" s="91"/>
      <c r="G39" s="218" t="s">
        <v>22</v>
      </c>
      <c r="H39" s="219"/>
      <c r="I39" s="220"/>
      <c r="J39" s="240"/>
      <c r="K39" s="241"/>
      <c r="L39" s="241"/>
      <c r="M39" s="241"/>
      <c r="N39" s="242"/>
      <c r="O39" s="7"/>
      <c r="P39" s="7"/>
      <c r="Q39" s="7"/>
      <c r="R39" s="7"/>
      <c r="S39" s="11"/>
      <c r="T39" s="11"/>
      <c r="U39" s="11"/>
    </row>
    <row r="40" spans="1:21" ht="28.5" customHeight="1" thickBot="1" x14ac:dyDescent="0.5">
      <c r="A40" s="92"/>
      <c r="B40" s="93"/>
      <c r="C40" s="93"/>
      <c r="D40" s="93"/>
      <c r="E40" s="93"/>
      <c r="F40" s="94"/>
      <c r="G40" s="243" t="s">
        <v>18</v>
      </c>
      <c r="H40" s="244"/>
      <c r="I40" s="245"/>
      <c r="J40" s="237"/>
      <c r="K40" s="238"/>
      <c r="L40" s="238"/>
      <c r="M40" s="238"/>
      <c r="N40" s="239"/>
      <c r="O40" s="7"/>
      <c r="P40" s="7"/>
      <c r="Q40" s="7"/>
      <c r="R40" s="7"/>
      <c r="S40" s="11"/>
      <c r="T40" s="11"/>
      <c r="U40" s="11"/>
    </row>
    <row r="41" spans="1:21" ht="17.25" thickBot="1" x14ac:dyDescent="0.3">
      <c r="A41" s="227" t="s">
        <v>60</v>
      </c>
      <c r="B41" s="228"/>
      <c r="C41" s="228"/>
      <c r="D41" s="228"/>
      <c r="E41" s="228"/>
      <c r="F41" s="228"/>
      <c r="G41" s="228"/>
      <c r="H41" s="228"/>
      <c r="I41" s="228"/>
      <c r="J41" s="228"/>
      <c r="K41" s="228"/>
      <c r="L41" s="228"/>
      <c r="M41" s="228"/>
      <c r="N41" s="229"/>
      <c r="O41" s="5"/>
      <c r="P41" s="5"/>
      <c r="Q41" s="5"/>
      <c r="R41" s="5"/>
      <c r="S41" s="11"/>
      <c r="T41" s="11"/>
      <c r="U41" s="11"/>
    </row>
    <row r="42" spans="1:21" ht="15" x14ac:dyDescent="0.2">
      <c r="A42" s="86" t="s">
        <v>4</v>
      </c>
      <c r="B42" s="87"/>
      <c r="C42" s="88" t="s">
        <v>5</v>
      </c>
      <c r="D42" s="87"/>
      <c r="E42" s="217" t="s">
        <v>6</v>
      </c>
      <c r="F42" s="217"/>
      <c r="G42" s="217" t="s">
        <v>33</v>
      </c>
      <c r="H42" s="217"/>
      <c r="I42" s="217" t="s">
        <v>52</v>
      </c>
      <c r="J42" s="217"/>
      <c r="K42" s="217" t="s">
        <v>23</v>
      </c>
      <c r="L42" s="217"/>
      <c r="M42" s="217" t="s">
        <v>66</v>
      </c>
      <c r="N42" s="236"/>
      <c r="O42" s="7"/>
      <c r="P42" s="7"/>
      <c r="Q42" s="7"/>
      <c r="R42" s="7"/>
      <c r="S42" s="11"/>
      <c r="T42" s="11"/>
      <c r="U42" s="11"/>
    </row>
    <row r="43" spans="1:21" ht="24.75" customHeight="1" x14ac:dyDescent="0.2">
      <c r="A43" s="126" t="s">
        <v>85</v>
      </c>
      <c r="B43" s="127"/>
      <c r="C43" s="209" t="s">
        <v>86</v>
      </c>
      <c r="D43" s="210"/>
      <c r="E43" s="122" t="s">
        <v>87</v>
      </c>
      <c r="F43" s="123"/>
      <c r="G43" s="118" t="s">
        <v>88</v>
      </c>
      <c r="H43" s="119"/>
      <c r="I43" s="120">
        <v>5.0000000000000001E-4</v>
      </c>
      <c r="J43" s="121"/>
      <c r="K43" s="108" t="s">
        <v>89</v>
      </c>
      <c r="L43" s="109"/>
      <c r="M43" s="110">
        <v>46148</v>
      </c>
      <c r="N43" s="111"/>
      <c r="O43" s="7"/>
      <c r="P43" s="7"/>
      <c r="Q43" s="7"/>
      <c r="R43" s="7"/>
      <c r="S43" s="11"/>
      <c r="T43" s="11"/>
      <c r="U43" s="11"/>
    </row>
    <row r="44" spans="1:21" ht="24.75" customHeight="1" x14ac:dyDescent="0.2">
      <c r="A44" s="126" t="s">
        <v>90</v>
      </c>
      <c r="B44" s="127"/>
      <c r="C44" s="124" t="s">
        <v>91</v>
      </c>
      <c r="D44" s="125"/>
      <c r="E44" s="124">
        <v>32950307</v>
      </c>
      <c r="F44" s="125"/>
      <c r="G44" s="95" t="s">
        <v>92</v>
      </c>
      <c r="H44" s="96"/>
      <c r="I44" s="120">
        <v>2.9999999999999997E-4</v>
      </c>
      <c r="J44" s="121"/>
      <c r="K44" s="108" t="s">
        <v>93</v>
      </c>
      <c r="L44" s="109"/>
      <c r="M44" s="110">
        <v>46142</v>
      </c>
      <c r="N44" s="111"/>
      <c r="O44" s="7"/>
      <c r="P44" s="7"/>
      <c r="Q44" s="7"/>
      <c r="R44" s="7"/>
      <c r="S44" s="11"/>
      <c r="T44" s="11"/>
      <c r="U44" s="11"/>
    </row>
    <row r="45" spans="1:21" ht="24.75" customHeight="1" x14ac:dyDescent="0.2">
      <c r="A45" s="126" t="s">
        <v>94</v>
      </c>
      <c r="B45" s="127"/>
      <c r="C45" s="124" t="s">
        <v>86</v>
      </c>
      <c r="D45" s="125"/>
      <c r="E45" s="124">
        <v>3407130</v>
      </c>
      <c r="F45" s="125"/>
      <c r="G45" s="95" t="s">
        <v>95</v>
      </c>
      <c r="H45" s="96"/>
      <c r="I45" s="120">
        <v>6.9999999999999999E-4</v>
      </c>
      <c r="J45" s="121"/>
      <c r="K45" s="108" t="s">
        <v>96</v>
      </c>
      <c r="L45" s="109"/>
      <c r="M45" s="110">
        <v>46172</v>
      </c>
      <c r="N45" s="111"/>
      <c r="O45" s="7"/>
      <c r="P45" s="7"/>
      <c r="Q45" s="7"/>
      <c r="R45" s="7"/>
      <c r="S45" s="11"/>
      <c r="T45" s="11"/>
      <c r="U45" s="11"/>
    </row>
    <row r="46" spans="1:21" s="27" customFormat="1" ht="14.25" x14ac:dyDescent="0.2">
      <c r="A46" s="99" t="s">
        <v>42</v>
      </c>
      <c r="B46" s="97"/>
      <c r="C46" s="97"/>
      <c r="D46" s="97"/>
      <c r="E46" s="97"/>
      <c r="F46" s="97"/>
      <c r="G46" s="100"/>
      <c r="H46" s="97" t="s">
        <v>44</v>
      </c>
      <c r="I46" s="97"/>
      <c r="J46" s="97"/>
      <c r="K46" s="97"/>
      <c r="L46" s="97"/>
      <c r="M46" s="97"/>
      <c r="N46" s="98"/>
      <c r="O46" s="7"/>
      <c r="P46" s="7"/>
      <c r="Q46" s="7"/>
      <c r="R46" s="7"/>
      <c r="S46" s="11"/>
      <c r="T46" s="11"/>
      <c r="U46" s="11"/>
    </row>
    <row r="47" spans="1:21" ht="87.75" customHeight="1" x14ac:dyDescent="0.2">
      <c r="A47" s="101" t="s">
        <v>68</v>
      </c>
      <c r="B47" s="102"/>
      <c r="C47" s="102"/>
      <c r="D47" s="102"/>
      <c r="E47" s="102"/>
      <c r="F47" s="102"/>
      <c r="G47" s="103"/>
      <c r="H47" s="112"/>
      <c r="I47" s="113"/>
      <c r="J47" s="113"/>
      <c r="K47" s="113"/>
      <c r="L47" s="113"/>
      <c r="M47" s="113"/>
      <c r="N47" s="114"/>
      <c r="O47" s="7"/>
      <c r="P47" s="7"/>
      <c r="Q47" s="7"/>
      <c r="R47" s="7"/>
      <c r="S47" s="11"/>
      <c r="T47" s="11"/>
      <c r="U47" s="11"/>
    </row>
    <row r="48" spans="1:21" ht="21" customHeight="1" x14ac:dyDescent="0.2">
      <c r="A48" s="104"/>
      <c r="B48" s="102"/>
      <c r="C48" s="102"/>
      <c r="D48" s="102"/>
      <c r="E48" s="102"/>
      <c r="F48" s="102"/>
      <c r="G48" s="103"/>
      <c r="H48" s="112"/>
      <c r="I48" s="113"/>
      <c r="J48" s="113"/>
      <c r="K48" s="113"/>
      <c r="L48" s="113"/>
      <c r="M48" s="113"/>
      <c r="N48" s="114"/>
      <c r="O48" s="7"/>
      <c r="P48" s="7"/>
      <c r="Q48" s="7"/>
      <c r="R48" s="7"/>
      <c r="S48" s="11"/>
      <c r="T48" s="11"/>
      <c r="U48" s="11"/>
    </row>
    <row r="49" spans="1:21" ht="19.5" customHeight="1" x14ac:dyDescent="0.2">
      <c r="A49" s="105"/>
      <c r="B49" s="106"/>
      <c r="C49" s="106"/>
      <c r="D49" s="106"/>
      <c r="E49" s="106"/>
      <c r="F49" s="106"/>
      <c r="G49" s="107"/>
      <c r="H49" s="115"/>
      <c r="I49" s="116"/>
      <c r="J49" s="116"/>
      <c r="K49" s="116"/>
      <c r="L49" s="116"/>
      <c r="M49" s="116"/>
      <c r="N49" s="117"/>
      <c r="O49" s="7"/>
      <c r="P49" s="7"/>
      <c r="Q49" s="7"/>
      <c r="R49" s="7"/>
      <c r="S49" s="11"/>
      <c r="T49" s="11"/>
      <c r="U49" s="11"/>
    </row>
    <row r="50" spans="1:21" ht="21" customHeight="1" x14ac:dyDescent="0.2">
      <c r="A50" s="138" t="s">
        <v>61</v>
      </c>
      <c r="B50" s="159">
        <v>45847</v>
      </c>
      <c r="C50" s="160"/>
      <c r="D50" s="161"/>
      <c r="E50" s="128" t="s">
        <v>62</v>
      </c>
      <c r="F50" s="133" t="s">
        <v>101</v>
      </c>
      <c r="G50" s="133"/>
      <c r="H50" s="133"/>
      <c r="I50" s="134"/>
      <c r="J50" s="128" t="s">
        <v>63</v>
      </c>
      <c r="K50" s="130"/>
      <c r="L50" s="133">
        <v>5400257240</v>
      </c>
      <c r="M50" s="133"/>
      <c r="N50" s="144"/>
      <c r="O50" s="7"/>
      <c r="P50" s="7"/>
      <c r="Q50" s="7"/>
      <c r="R50" s="7"/>
      <c r="S50" s="11"/>
      <c r="T50" s="11"/>
      <c r="U50" s="11"/>
    </row>
    <row r="51" spans="1:21" ht="21" customHeight="1" x14ac:dyDescent="0.2">
      <c r="A51" s="158"/>
      <c r="B51" s="162"/>
      <c r="C51" s="162"/>
      <c r="D51" s="163"/>
      <c r="E51" s="132"/>
      <c r="F51" s="135"/>
      <c r="G51" s="135"/>
      <c r="H51" s="135"/>
      <c r="I51" s="136"/>
      <c r="J51" s="132"/>
      <c r="K51" s="137"/>
      <c r="L51" s="135"/>
      <c r="M51" s="135"/>
      <c r="N51" s="164"/>
      <c r="O51" s="7"/>
      <c r="P51" s="7"/>
      <c r="Q51" s="7"/>
      <c r="R51" s="7"/>
      <c r="S51" s="11"/>
      <c r="T51" s="11"/>
      <c r="U51" s="11"/>
    </row>
    <row r="52" spans="1:21" ht="21" customHeight="1" x14ac:dyDescent="0.2">
      <c r="A52" s="138" t="s">
        <v>64</v>
      </c>
      <c r="B52" s="140" t="s">
        <v>77</v>
      </c>
      <c r="C52" s="140"/>
      <c r="D52" s="141"/>
      <c r="E52" s="128" t="s">
        <v>41</v>
      </c>
      <c r="F52" s="133" t="s">
        <v>102</v>
      </c>
      <c r="G52" s="133"/>
      <c r="H52" s="133"/>
      <c r="I52" s="134"/>
      <c r="J52" s="128" t="s">
        <v>51</v>
      </c>
      <c r="K52" s="130"/>
      <c r="L52" s="133" t="s">
        <v>97</v>
      </c>
      <c r="M52" s="133"/>
      <c r="N52" s="144"/>
      <c r="O52" s="7"/>
      <c r="P52" s="7"/>
      <c r="Q52" s="7"/>
      <c r="R52" s="7"/>
      <c r="S52" s="11"/>
      <c r="T52" s="11"/>
      <c r="U52" s="11"/>
    </row>
    <row r="53" spans="1:21" ht="21" customHeight="1" x14ac:dyDescent="0.2">
      <c r="A53" s="158"/>
      <c r="B53" s="142"/>
      <c r="C53" s="142"/>
      <c r="D53" s="143"/>
      <c r="E53" s="129"/>
      <c r="F53" s="145"/>
      <c r="G53" s="145"/>
      <c r="H53" s="145"/>
      <c r="I53" s="153"/>
      <c r="J53" s="129"/>
      <c r="K53" s="131"/>
      <c r="L53" s="145"/>
      <c r="M53" s="145"/>
      <c r="N53" s="146"/>
      <c r="O53" s="7"/>
      <c r="P53" s="7"/>
      <c r="Q53" s="7"/>
      <c r="R53" s="7"/>
      <c r="S53" s="11"/>
      <c r="T53" s="11"/>
      <c r="U53" s="11"/>
    </row>
    <row r="54" spans="1:21" ht="21" customHeight="1" x14ac:dyDescent="0.2">
      <c r="A54" s="138" t="s">
        <v>67</v>
      </c>
      <c r="B54" s="154"/>
      <c r="C54" s="154"/>
      <c r="D54" s="155"/>
      <c r="E54" s="129" t="s">
        <v>40</v>
      </c>
      <c r="F54" s="131"/>
      <c r="G54" s="131"/>
      <c r="H54" s="131"/>
      <c r="I54" s="147"/>
      <c r="J54" s="129" t="s">
        <v>40</v>
      </c>
      <c r="K54" s="131"/>
      <c r="L54" s="131"/>
      <c r="M54" s="131"/>
      <c r="N54" s="151"/>
      <c r="O54" s="7"/>
      <c r="P54" s="7"/>
      <c r="Q54" s="7"/>
      <c r="R54" s="7"/>
      <c r="S54" s="11"/>
      <c r="T54" s="11"/>
      <c r="U54" s="11"/>
    </row>
    <row r="55" spans="1:21" ht="21" customHeight="1" thickBot="1" x14ac:dyDescent="0.25">
      <c r="A55" s="139"/>
      <c r="B55" s="156"/>
      <c r="C55" s="156"/>
      <c r="D55" s="157"/>
      <c r="E55" s="148"/>
      <c r="F55" s="149"/>
      <c r="G55" s="149"/>
      <c r="H55" s="149"/>
      <c r="I55" s="150"/>
      <c r="J55" s="148"/>
      <c r="K55" s="149"/>
      <c r="L55" s="149"/>
      <c r="M55" s="149"/>
      <c r="N55" s="152"/>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K11:L11"/>
    <mergeCell ref="A13:N13"/>
    <mergeCell ref="A14:B14"/>
    <mergeCell ref="A15:B15"/>
    <mergeCell ref="A26:B26"/>
    <mergeCell ref="E42:F42"/>
    <mergeCell ref="G39:I39"/>
    <mergeCell ref="A29:B29"/>
    <mergeCell ref="A30:B30"/>
    <mergeCell ref="A22:B22"/>
    <mergeCell ref="A24:B24"/>
    <mergeCell ref="A25:N25"/>
    <mergeCell ref="A31:B31"/>
    <mergeCell ref="A33:F34"/>
    <mergeCell ref="A32:N32"/>
    <mergeCell ref="G42:H42"/>
    <mergeCell ref="J35:N35"/>
    <mergeCell ref="J33:N33"/>
    <mergeCell ref="J36:N36"/>
    <mergeCell ref="I42:J42"/>
    <mergeCell ref="K42:L42"/>
    <mergeCell ref="M42:N42"/>
    <mergeCell ref="A41:N41"/>
    <mergeCell ref="J40:N40"/>
    <mergeCell ref="J39:N39"/>
    <mergeCell ref="J38:N38"/>
    <mergeCell ref="J37:N37"/>
    <mergeCell ref="G40:I40"/>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20:B20"/>
    <mergeCell ref="A21:B21"/>
    <mergeCell ref="A27:B27"/>
    <mergeCell ref="A28:B28"/>
    <mergeCell ref="A23:B23"/>
    <mergeCell ref="A35:F36"/>
    <mergeCell ref="J34:N34"/>
    <mergeCell ref="G36:I36"/>
    <mergeCell ref="G37:I37"/>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L52:N53"/>
    <mergeCell ref="E54:I55"/>
    <mergeCell ref="J54:N55"/>
    <mergeCell ref="F52:I53"/>
    <mergeCell ref="B54:D55"/>
    <mergeCell ref="A52:A53"/>
    <mergeCell ref="B50:D51"/>
    <mergeCell ref="L50:N51"/>
    <mergeCell ref="A50:A51"/>
    <mergeCell ref="C44:D44"/>
    <mergeCell ref="I45:J45"/>
    <mergeCell ref="E52:E53"/>
    <mergeCell ref="J52:K53"/>
    <mergeCell ref="E50:E51"/>
    <mergeCell ref="F50:I51"/>
    <mergeCell ref="J50:K51"/>
    <mergeCell ref="A54:A55"/>
    <mergeCell ref="B52:D53"/>
    <mergeCell ref="A42:B42"/>
    <mergeCell ref="C42:D42"/>
    <mergeCell ref="A39:F40"/>
    <mergeCell ref="A37:F38"/>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A45:B45"/>
    <mergeCell ref="C45:D45"/>
    <mergeCell ref="E45:F45"/>
    <mergeCell ref="A44:B44"/>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5-24" xr:uid="{0DCFCF23-6E6B-45E0-9C0C-163482DA8F63}"/>
    <hyperlink ref="K44:L44" r:id="rId2" display="113-24" xr:uid="{819A29DE-C55E-46D4-8EAC-FD1AB1543637}"/>
    <hyperlink ref="K45:L45" r:id="rId3" display="139-24" xr:uid="{E8AFE55B-B811-4F53-9F8E-E025CD58917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2025-07-30T05:42:04Z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